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-ul\DOCUMENT\MIHAELA\bvb2026\Rapoarte periodice\Raport S1 2026 - EN\"/>
    </mc:Choice>
  </mc:AlternateContent>
  <xr:revisionPtr revIDLastSave="0" documentId="13_ncr:1_{93E92BF8-BB96-4E41-AE8A-5EE2F2DA4D5A}" xr6:coauthVersionLast="47" xr6:coauthVersionMax="47" xr10:uidLastSave="{00000000-0000-0000-0000-000000000000}"/>
  <bookViews>
    <workbookView xWindow="3260" yWindow="0" windowWidth="15940" windowHeight="8590" xr2:uid="{00000000-000D-0000-FFFF-FFFF00000000}"/>
  </bookViews>
  <sheets>
    <sheet name="Statement of financial position" sheetId="1" r:id="rId1"/>
    <sheet name="Profit or loss statement" sheetId="2" r:id="rId2"/>
    <sheet name="Statement of changes in equity" sheetId="3" r:id="rId3"/>
    <sheet name="Statement of cash flows" sheetId="4" r:id="rId4"/>
  </sheets>
  <definedNames>
    <definedName name="_xlnm.Print_Area" localSheetId="1">'Profit or loss statement'!$B$2:$F$41</definedName>
    <definedName name="_xlnm.Print_Area" localSheetId="3">'Statement of cash flows'!$B$1:$F$36</definedName>
    <definedName name="_xlnm.Print_Area" localSheetId="2">'Statement of changes in equity'!$A$1:$J$27</definedName>
    <definedName name="_xlnm.Print_Area" localSheetId="0">'Statement of financial position'!$B$2:$F$44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" l="1"/>
  <c r="F41" i="1"/>
  <c r="E8" i="4" l="1"/>
  <c r="F25" i="3"/>
  <c r="G20" i="3"/>
  <c r="J20" i="3" s="1"/>
  <c r="D8" i="4"/>
  <c r="J23" i="3"/>
  <c r="H22" i="3"/>
  <c r="H25" i="3" s="1"/>
  <c r="I25" i="3"/>
  <c r="E25" i="3"/>
  <c r="D25" i="3"/>
  <c r="C25" i="3"/>
  <c r="J24" i="3"/>
  <c r="J21" i="3"/>
  <c r="J19" i="3"/>
  <c r="G16" i="3"/>
  <c r="J16" i="3" s="1"/>
  <c r="I15" i="3"/>
  <c r="H15" i="3"/>
  <c r="F15" i="3"/>
  <c r="E15" i="3"/>
  <c r="D15" i="3"/>
  <c r="C15" i="3"/>
  <c r="G14" i="3"/>
  <c r="J14" i="3" s="1"/>
  <c r="J13" i="3"/>
  <c r="J12" i="3"/>
  <c r="J10" i="3"/>
  <c r="J8" i="3"/>
  <c r="I27" i="3" l="1"/>
  <c r="E27" i="3"/>
  <c r="H27" i="3"/>
  <c r="J22" i="3"/>
  <c r="J25" i="3" s="1"/>
  <c r="D27" i="3"/>
  <c r="G25" i="3"/>
  <c r="C27" i="3"/>
  <c r="F27" i="3"/>
  <c r="G15" i="3"/>
  <c r="J15" i="3"/>
  <c r="G27" i="3" l="1"/>
  <c r="J27" i="3"/>
  <c r="F31" i="1" l="1"/>
  <c r="F22" i="1"/>
  <c r="E25" i="2" l="1"/>
  <c r="D21" i="4"/>
  <c r="F25" i="2"/>
  <c r="F37" i="2"/>
  <c r="E26" i="4"/>
  <c r="D26" i="4"/>
  <c r="E21" i="4"/>
  <c r="E31" i="4" s="1"/>
  <c r="E31" i="1"/>
  <c r="E22" i="1"/>
  <c r="E37" i="2"/>
  <c r="F16" i="2"/>
  <c r="E16" i="2"/>
  <c r="E35" i="4" l="1"/>
  <c r="D31" i="4"/>
  <c r="D35" i="4" s="1"/>
  <c r="E27" i="2"/>
  <c r="E31" i="2" s="1"/>
  <c r="E38" i="2" s="1"/>
  <c r="E43" i="1"/>
  <c r="F43" i="1"/>
  <c r="F27" i="2"/>
  <c r="F31" i="2" s="1"/>
  <c r="F38" i="2" s="1"/>
</calcChain>
</file>

<file path=xl/sharedStrings.xml><?xml version="1.0" encoding="utf-8"?>
<sst xmlns="http://schemas.openxmlformats.org/spreadsheetml/2006/main" count="127" uniqueCount="106">
  <si>
    <t>Total</t>
  </si>
  <si>
    <t>TRANSILVANIA INVESTMENTS ALLIANCE S.A.</t>
  </si>
  <si>
    <t>STATEMENT OF FINANCIAL POSITION</t>
  </si>
  <si>
    <t>(All amounts are expressed in RON)</t>
  </si>
  <si>
    <t>Description</t>
  </si>
  <si>
    <t>Note</t>
  </si>
  <si>
    <t>Cash and cash equivalents</t>
  </si>
  <si>
    <t>Financial assets measured at fair value through profit or loss</t>
  </si>
  <si>
    <t>Government securities measured at fair value through profit or loss</t>
  </si>
  <si>
    <t>Financial assets measured at fair value through other comprehensive income</t>
  </si>
  <si>
    <t>Financial assets at amortized cost</t>
  </si>
  <si>
    <t>Other assets</t>
  </si>
  <si>
    <t>Income tax receivables</t>
  </si>
  <si>
    <t>Intangible assets</t>
  </si>
  <si>
    <t>Property, plant and equipment</t>
  </si>
  <si>
    <t>Right of use assets under leases</t>
  </si>
  <si>
    <t>Total assets</t>
  </si>
  <si>
    <t>Financial liabilities</t>
  </si>
  <si>
    <t>Lease liabilities</t>
  </si>
  <si>
    <t>Deferred income tax liabilities</t>
  </si>
  <si>
    <t>Current income tax liabilities</t>
  </si>
  <si>
    <t>Other liabilities</t>
  </si>
  <si>
    <t>Provisions for risks and charges</t>
  </si>
  <si>
    <t>Total liabilities</t>
  </si>
  <si>
    <t>Share capital</t>
  </si>
  <si>
    <t>Retained earnings</t>
  </si>
  <si>
    <t>Reserves from the revaluation of financial assets measured at fair value 
through other comprehensive income</t>
  </si>
  <si>
    <t>Reserve from the revaluation of property, plant and equipment</t>
  </si>
  <si>
    <t>Other reserves</t>
  </si>
  <si>
    <t xml:space="preserve">Equity-based payments to employees and management </t>
  </si>
  <si>
    <t>Own shares</t>
  </si>
  <si>
    <t>Total equity</t>
  </si>
  <si>
    <t>Total liabilities and equity</t>
  </si>
  <si>
    <t>Executive President
Moldovan Marius Adrian</t>
  </si>
  <si>
    <t>Head of Financial Department
Vereș Diana</t>
  </si>
  <si>
    <t>STATEMENT OF PROFIT OR LOSS AND OTHER COMPREHENSIVE INCOME</t>
  </si>
  <si>
    <t>Dividend income</t>
  </si>
  <si>
    <t>Bank interest income using the effective interest rate method</t>
  </si>
  <si>
    <t>Interest income from government securities and corporate bonds</t>
  </si>
  <si>
    <t>Net gain/(loss) on financial assets at fair value through profit or loss</t>
  </si>
  <si>
    <t>Operating income</t>
  </si>
  <si>
    <t>Total income</t>
  </si>
  <si>
    <t>Total employee benefit expense</t>
  </si>
  <si>
    <t>Commission and fee expenses</t>
  </si>
  <si>
    <t>(Loss)/ Reversal of loss from impairment of financial assets</t>
  </si>
  <si>
    <t>Operating expenses</t>
  </si>
  <si>
    <t>Financing expenses</t>
  </si>
  <si>
    <t>(Loss)/ Reversal of loss from provisions</t>
  </si>
  <si>
    <t>Total expenses</t>
  </si>
  <si>
    <t>Profit before tax</t>
  </si>
  <si>
    <t>Income/(Expense) tax on profit</t>
  </si>
  <si>
    <t>Net profit for the period</t>
  </si>
  <si>
    <t>Other comprehensive income:</t>
  </si>
  <si>
    <t>Items that will not be subsequently classified to profit or loss:</t>
  </si>
  <si>
    <t>Gain/(loss) from revaluation of financial assets measured at fair value through other comprehensive income, net of deferred tax</t>
  </si>
  <si>
    <t>Increases/(Decreases) in revaluation reserve of property, plant and equipment, net of deferred tax</t>
  </si>
  <si>
    <t>Other comprehensive income for the year - total</t>
  </si>
  <si>
    <t>Total comprehensive income for the period</t>
  </si>
  <si>
    <t xml:space="preserve">Earnings per share </t>
  </si>
  <si>
    <t>Diluted Earnings per Share</t>
  </si>
  <si>
    <t>STATEMENT OF CHANGES IN EQUITY</t>
  </si>
  <si>
    <t>(All amounts presented in RON)</t>
  </si>
  <si>
    <t xml:space="preserve">Revaluation
reserve for
property, plant and equipment  </t>
  </si>
  <si>
    <t>Revaluation reserves on financial assets recognised at fair value through other comprehensive income</t>
  </si>
  <si>
    <t>Employee and management benefits in the form of equity instruments</t>
  </si>
  <si>
    <t>Comprehensive income:</t>
  </si>
  <si>
    <t>Profit/(Loss) for the period</t>
  </si>
  <si>
    <t>Net gain/(Net loss) from the revaluation of financial assets recognized at fair value through other
comprehensive income, net of deferred tax</t>
  </si>
  <si>
    <t>Revaluation reserve of property, plant and equipment, net of deferred tax</t>
  </si>
  <si>
    <t>Transfer of reserve to retained earnings as a result of the sale of financial assets recognized at fair value  through other comprehensive income, net of deferred tax</t>
  </si>
  <si>
    <t>Transactions with shareholders, recognized directly in equity</t>
  </si>
  <si>
    <t>Dividends distributed</t>
  </si>
  <si>
    <t xml:space="preserve">Allocation of reserves from the appropriation of the previous years’ profits </t>
  </si>
  <si>
    <t>Own shares bought-back</t>
  </si>
  <si>
    <t>Allocation of financial instruments under the Stock Option Plan</t>
  </si>
  <si>
    <t>Share capital decrease</t>
  </si>
  <si>
    <t>Equity-based payments to employees and management</t>
  </si>
  <si>
    <t>Total transactions with shareholders, recognized directly in equity</t>
  </si>
  <si>
    <t>Transfer of depreciation of revalued property, plant and equipment to retained earnings as a result of derecognition, net of tax</t>
  </si>
  <si>
    <t>STATEMENT OF CASH FLOWS</t>
  </si>
  <si>
    <t>Cash flows from operating activities, total, out of which:</t>
  </si>
  <si>
    <t xml:space="preserve">Receipts from customers </t>
  </si>
  <si>
    <t>Payments to suppliers and employees</t>
  </si>
  <si>
    <t>Proceeds from the sale/maturity of bonds</t>
  </si>
  <si>
    <t>Proceeds from the sale of holdings</t>
  </si>
  <si>
    <t>Payments for the acquisition of holdings</t>
  </si>
  <si>
    <t>Income tax paid</t>
  </si>
  <si>
    <t>Interest received</t>
  </si>
  <si>
    <t>Dividends received (net of withholding tax)</t>
  </si>
  <si>
    <t xml:space="preserve">Payments of contributions, duties, taxes owed to the state budget </t>
  </si>
  <si>
    <t>Other payments related to the Company’s operation</t>
  </si>
  <si>
    <t>Other payments related to the investment activity (including brokerage fees related to sales)</t>
  </si>
  <si>
    <t>Cash flows from investing activities, total, out of which:</t>
  </si>
  <si>
    <t>Payments for the acquisition of property, plant and equipment and intangible assets</t>
  </si>
  <si>
    <t>Receipts from the sale of property, plant and equipment</t>
  </si>
  <si>
    <t>Cash flows from financing activities, total out of which:</t>
  </si>
  <si>
    <t>Dividends paid to shareholders</t>
  </si>
  <si>
    <t>Payments related to lease contracts</t>
  </si>
  <si>
    <t>Payments for own shares bought back</t>
  </si>
  <si>
    <t>Net increase/(decrease) in cash and cash equivalents</t>
  </si>
  <si>
    <t>Cash and cash equivalents at the beginning of the period</t>
  </si>
  <si>
    <t>Cash and cash equivalents at the end of the period</t>
  </si>
  <si>
    <t>AS OF 30 JUNE 2026</t>
  </si>
  <si>
    <t xml:space="preserve"> AS OF 30 JUNE 2026</t>
  </si>
  <si>
    <t>Balance as of January 1, 2026</t>
  </si>
  <si>
    <t>Balance as of 30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</si>
</sst>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.00\ _l_e_i_-;\-* #,##0.00\ _l_e_i_-;_-* &quot;-&quot;??\ _l_e_i_-;_-@_-"/>
    <numFmt numFmtId="168" formatCode="0.0000"/>
    <numFmt numFmtId="169" formatCode="_-* #,##0\ _l_e_i_-;\-* #,##0\ _l_e_i_-;_-* &quot;-&quot;??\ _l_e_i_-;_-@_-"/>
  </numFmts>
  <fonts count="14" x14ac:knownFonts="1">
    <font>
      <sz val="11"/>
      <color theme="1"/>
      <name val="Calibri"/>
      <family val="2"/>
      <charset val="238"/>
      <scheme val="minor"/>
    </font>
    <font>
      <sz val="9"/>
      <name val="Verdana"/>
      <family val="2"/>
      <charset val="238"/>
    </font>
    <font>
      <b/>
      <sz val="9"/>
      <color indexed="8"/>
      <name val="Verdana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i/>
      <sz val="9"/>
      <color theme="1"/>
      <name val="Verdana"/>
      <family val="2"/>
      <charset val="238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  <charset val="238"/>
    </font>
    <font>
      <b/>
      <sz val="9"/>
      <color theme="0"/>
      <name val="Verdana"/>
      <family val="2"/>
      <charset val="238"/>
    </font>
    <font>
      <b/>
      <sz val="9"/>
      <color theme="0"/>
      <name val="Verdana"/>
      <family val="2"/>
    </font>
    <font>
      <b/>
      <i/>
      <sz val="9"/>
      <color theme="1"/>
      <name val="Verdana"/>
      <family val="2"/>
    </font>
    <font>
      <b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E7CDD"/>
        <bgColor indexed="64"/>
      </patternFill>
    </fill>
    <fill>
      <patternFill patternType="solid">
        <fgColor rgb="FFEA821F"/>
        <bgColor indexed="64"/>
      </patternFill>
    </fill>
    <fill>
      <patternFill patternType="solid">
        <fgColor rgb="FF1DAA6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122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 indent="1"/>
    </xf>
    <xf numFmtId="3" fontId="4" fillId="0" borderId="0" xfId="0" applyNumberFormat="1" applyFont="1"/>
    <xf numFmtId="3" fontId="1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vertical="center" wrapText="1"/>
    </xf>
    <xf numFmtId="0" fontId="5" fillId="0" borderId="3" xfId="0" applyFont="1" applyBorder="1" applyAlignment="1">
      <alignment vertical="center" wrapText="1"/>
    </xf>
    <xf numFmtId="168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vertical="center"/>
    </xf>
    <xf numFmtId="167" fontId="4" fillId="0" borderId="0" xfId="1" applyFont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169" fontId="4" fillId="0" borderId="0" xfId="1" applyNumberFormat="1" applyFont="1" applyAlignment="1">
      <alignment horizontal="right" vertical="center" wrapText="1"/>
    </xf>
    <xf numFmtId="3" fontId="8" fillId="0" borderId="0" xfId="0" applyNumberFormat="1" applyFont="1" applyAlignment="1">
      <alignment horizontal="right" vertical="center"/>
    </xf>
    <xf numFmtId="37" fontId="8" fillId="0" borderId="0" xfId="1" applyNumberFormat="1" applyFont="1" applyBorder="1" applyAlignment="1">
      <alignment horizontal="right" vertical="center"/>
    </xf>
    <xf numFmtId="167" fontId="4" fillId="0" borderId="0" xfId="1" applyFont="1" applyAlignment="1">
      <alignment horizontal="right" vertical="center"/>
    </xf>
    <xf numFmtId="37" fontId="4" fillId="0" borderId="0" xfId="1" applyNumberFormat="1" applyFont="1" applyBorder="1" applyAlignment="1">
      <alignment horizontal="right" vertical="center"/>
    </xf>
    <xf numFmtId="167" fontId="4" fillId="0" borderId="0" xfId="1" applyFont="1"/>
    <xf numFmtId="37" fontId="4" fillId="0" borderId="0" xfId="1" applyNumberFormat="1" applyFont="1" applyAlignment="1">
      <alignment horizontal="right" vertical="center"/>
    </xf>
    <xf numFmtId="166" fontId="4" fillId="0" borderId="0" xfId="1" applyNumberFormat="1" applyFont="1" applyBorder="1" applyAlignment="1">
      <alignment horizontal="right" vertical="center" wrapText="1"/>
    </xf>
    <xf numFmtId="166" fontId="4" fillId="0" borderId="0" xfId="1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vertical="center"/>
    </xf>
    <xf numFmtId="164" fontId="8" fillId="0" borderId="0" xfId="1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" fillId="0" borderId="0" xfId="0" applyFont="1"/>
    <xf numFmtId="0" fontId="10" fillId="4" borderId="0" xfId="0" applyFont="1" applyFill="1" applyAlignment="1">
      <alignment vertical="center" wrapText="1"/>
    </xf>
    <xf numFmtId="37" fontId="7" fillId="0" borderId="4" xfId="0" applyNumberFormat="1" applyFont="1" applyBorder="1" applyAlignment="1">
      <alignment horizontal="right" vertical="center" wrapText="1"/>
    </xf>
    <xf numFmtId="37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3" fontId="7" fillId="0" borderId="0" xfId="0" applyNumberFormat="1" applyFont="1" applyAlignment="1">
      <alignment horizontal="right" vertical="center" wrapText="1"/>
    </xf>
    <xf numFmtId="37" fontId="5" fillId="0" borderId="2" xfId="1" applyNumberFormat="1" applyFont="1" applyBorder="1" applyAlignment="1">
      <alignment horizontal="right" vertical="center" wrapText="1"/>
    </xf>
    <xf numFmtId="37" fontId="4" fillId="0" borderId="0" xfId="1" applyNumberFormat="1" applyFont="1" applyBorder="1" applyAlignment="1">
      <alignment horizontal="right" wrapText="1"/>
    </xf>
    <xf numFmtId="37" fontId="8" fillId="0" borderId="0" xfId="0" applyNumberFormat="1" applyFont="1" applyAlignment="1">
      <alignment vertical="center" wrapText="1"/>
    </xf>
    <xf numFmtId="164" fontId="5" fillId="0" borderId="0" xfId="0" applyNumberFormat="1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0" fontId="11" fillId="3" borderId="0" xfId="0" applyFont="1" applyFill="1" applyAlignment="1">
      <alignment vertical="center"/>
    </xf>
    <xf numFmtId="164" fontId="4" fillId="0" borderId="0" xfId="1" applyNumberFormat="1" applyFont="1" applyAlignment="1">
      <alignment horizontal="right" vertical="center" indent="1"/>
    </xf>
    <xf numFmtId="164" fontId="4" fillId="0" borderId="0" xfId="1" applyNumberFormat="1" applyFont="1" applyBorder="1" applyAlignment="1">
      <alignment horizontal="right" wrapText="1"/>
    </xf>
    <xf numFmtId="0" fontId="9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37" fontId="4" fillId="0" borderId="0" xfId="1" applyNumberFormat="1" applyFont="1" applyBorder="1" applyAlignment="1">
      <alignment wrapText="1"/>
    </xf>
    <xf numFmtId="164" fontId="4" fillId="0" borderId="0" xfId="1" applyNumberFormat="1" applyFont="1" applyBorder="1" applyAlignment="1">
      <alignment wrapText="1"/>
    </xf>
    <xf numFmtId="164" fontId="4" fillId="0" borderId="0" xfId="2" applyNumberFormat="1" applyFont="1" applyBorder="1" applyAlignment="1">
      <alignment wrapText="1"/>
    </xf>
    <xf numFmtId="164" fontId="8" fillId="0" borderId="0" xfId="0" applyNumberFormat="1" applyFont="1" applyAlignment="1">
      <alignment vertical="center" wrapText="1"/>
    </xf>
    <xf numFmtId="37" fontId="4" fillId="0" borderId="0" xfId="1" applyNumberFormat="1" applyFont="1" applyBorder="1" applyAlignment="1">
      <alignment vertical="center" wrapText="1"/>
    </xf>
    <xf numFmtId="164" fontId="7" fillId="0" borderId="8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0" fillId="3" borderId="0" xfId="0" applyFont="1" applyFill="1" applyAlignment="1">
      <alignment vertical="center" wrapText="1"/>
    </xf>
    <xf numFmtId="164" fontId="5" fillId="0" borderId="1" xfId="0" applyNumberFormat="1" applyFont="1" applyBorder="1" applyAlignment="1">
      <alignment vertical="center"/>
    </xf>
    <xf numFmtId="164" fontId="5" fillId="0" borderId="0" xfId="1" applyNumberFormat="1" applyFont="1" applyAlignment="1">
      <alignment vertical="center"/>
    </xf>
    <xf numFmtId="164" fontId="5" fillId="0" borderId="1" xfId="1" applyNumberFormat="1" applyFont="1" applyBorder="1" applyAlignment="1">
      <alignment vertical="center"/>
    </xf>
    <xf numFmtId="0" fontId="10" fillId="2" borderId="0" xfId="0" applyFont="1" applyFill="1" applyAlignment="1">
      <alignment horizontal="left" vertical="center" wrapText="1"/>
    </xf>
    <xf numFmtId="3" fontId="5" fillId="0" borderId="3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0" fillId="2" borderId="0" xfId="0" applyFont="1" applyFill="1" applyAlignment="1">
      <alignment vertical="center"/>
    </xf>
    <xf numFmtId="3" fontId="5" fillId="0" borderId="5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0" xfId="0" applyNumberFormat="1" applyFont="1" applyAlignment="1">
      <alignment horizontal="right" vertical="center"/>
    </xf>
    <xf numFmtId="14" fontId="5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14" fontId="5" fillId="0" borderId="0" xfId="0" applyNumberFormat="1" applyFont="1" applyAlignment="1">
      <alignment horizontal="right" vertical="center" wrapText="1"/>
    </xf>
    <xf numFmtId="14" fontId="5" fillId="0" borderId="2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horizontal="right" vertical="center" wrapText="1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13" fillId="0" borderId="0" xfId="0" applyFont="1" applyAlignment="1">
      <alignment horizontal="left" vertical="center"/>
    </xf>
    <xf numFmtId="3" fontId="5" fillId="0" borderId="5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164" fontId="8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10" fillId="4" borderId="0" xfId="0" applyFont="1" applyFill="1" applyAlignment="1">
      <alignment horizontal="left" vertical="center" wrapText="1"/>
    </xf>
    <xf numFmtId="164" fontId="5" fillId="0" borderId="0" xfId="0" applyNumberFormat="1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10" fillId="3" borderId="0" xfId="0" applyFont="1" applyFill="1" applyAlignment="1">
      <alignment horizontal="lef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37" fontId="5" fillId="0" borderId="0" xfId="0" applyNumberFormat="1" applyFont="1" applyAlignment="1">
      <alignment horizontal="right" vertical="center" wrapText="1"/>
    </xf>
    <xf numFmtId="37" fontId="5" fillId="0" borderId="1" xfId="0" applyNumberFormat="1" applyFont="1" applyBorder="1" applyAlignment="1">
      <alignment horizontal="right" vertical="center" wrapText="1"/>
    </xf>
    <xf numFmtId="0" fontId="10" fillId="3" borderId="0" xfId="0" applyFont="1" applyFill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3" fontId="5" fillId="0" borderId="6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8" fontId="9" fillId="0" borderId="6" xfId="0" applyNumberFormat="1" applyFont="1" applyBorder="1" applyAlignment="1">
      <alignment horizontal="right" vertical="center" wrapText="1"/>
    </xf>
    <xf numFmtId="38" fontId="9" fillId="0" borderId="2" xfId="0" applyNumberFormat="1" applyFont="1" applyBorder="1" applyAlignment="1">
      <alignment horizontal="right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EA821F"/>
      <color rgb="FF1DAA6C"/>
      <color rgb="FF4E7C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E7CDD"/>
    <pageSetUpPr fitToPage="1"/>
  </sheetPr>
  <dimension ref="A2:F54"/>
  <sheetViews>
    <sheetView tabSelected="1" topLeftCell="A4" zoomScale="93" zoomScaleNormal="93" workbookViewId="0">
      <selection activeCell="C3" sqref="C3"/>
    </sheetView>
  </sheetViews>
  <sheetFormatPr defaultColWidth="9.1796875" defaultRowHeight="11.5" x14ac:dyDescent="0.25"/>
  <cols>
    <col min="1" max="1" width="9.1796875" style="15"/>
    <col min="2" max="2" width="64.7265625" style="15" customWidth="1"/>
    <col min="3" max="4" width="9.1796875" style="15"/>
    <col min="5" max="5" width="18.54296875" style="15" customWidth="1"/>
    <col min="6" max="6" width="21.7265625" style="15" customWidth="1"/>
    <col min="7" max="16384" width="9.1796875" style="15"/>
  </cols>
  <sheetData>
    <row r="2" spans="1:6" x14ac:dyDescent="0.25">
      <c r="B2" s="42" t="s">
        <v>1</v>
      </c>
      <c r="C2" s="43"/>
    </row>
    <row r="3" spans="1:6" x14ac:dyDescent="0.25">
      <c r="B3" s="42" t="s">
        <v>2</v>
      </c>
      <c r="C3" s="43"/>
    </row>
    <row r="4" spans="1:6" x14ac:dyDescent="0.25">
      <c r="B4" s="42" t="s">
        <v>102</v>
      </c>
    </row>
    <row r="5" spans="1:6" x14ac:dyDescent="0.25">
      <c r="B5" s="42"/>
    </row>
    <row r="6" spans="1:6" x14ac:dyDescent="0.25">
      <c r="B6" s="9" t="s">
        <v>3</v>
      </c>
    </row>
    <row r="7" spans="1:6" x14ac:dyDescent="0.25">
      <c r="B7" s="9"/>
    </row>
    <row r="8" spans="1:6" x14ac:dyDescent="0.25">
      <c r="B8" s="9"/>
    </row>
    <row r="9" spans="1:6" x14ac:dyDescent="0.25">
      <c r="A9" s="91"/>
      <c r="B9" s="84" t="s">
        <v>4</v>
      </c>
      <c r="C9" s="83" t="s">
        <v>5</v>
      </c>
      <c r="D9" s="97"/>
      <c r="E9" s="88">
        <v>46203</v>
      </c>
      <c r="F9" s="95">
        <v>46022</v>
      </c>
    </row>
    <row r="10" spans="1:6" ht="12" thickBot="1" x14ac:dyDescent="0.3">
      <c r="A10" s="91"/>
      <c r="B10" s="84"/>
      <c r="C10" s="87"/>
      <c r="D10" s="97"/>
      <c r="E10" s="89"/>
      <c r="F10" s="96"/>
    </row>
    <row r="11" spans="1:6" ht="12" thickTop="1" x14ac:dyDescent="0.25">
      <c r="B11" s="1"/>
      <c r="C11" s="7"/>
      <c r="D11" s="8"/>
      <c r="E11" s="8"/>
      <c r="F11" s="2"/>
    </row>
    <row r="12" spans="1:6" x14ac:dyDescent="0.25">
      <c r="B12" s="1" t="s">
        <v>6</v>
      </c>
      <c r="C12" s="7">
        <v>11</v>
      </c>
      <c r="D12" s="2"/>
      <c r="E12" s="21">
        <v>216451627</v>
      </c>
      <c r="F12" s="21">
        <v>72337466</v>
      </c>
    </row>
    <row r="13" spans="1:6" x14ac:dyDescent="0.25">
      <c r="B13" s="1" t="s">
        <v>7</v>
      </c>
      <c r="C13" s="12">
        <v>12</v>
      </c>
      <c r="D13" s="2"/>
      <c r="E13" s="3">
        <v>900369876</v>
      </c>
      <c r="F13" s="3">
        <v>846224255</v>
      </c>
    </row>
    <row r="14" spans="1:6" ht="11.25" customHeight="1" x14ac:dyDescent="0.25">
      <c r="B14" s="1" t="s">
        <v>8</v>
      </c>
      <c r="C14" s="12">
        <v>12</v>
      </c>
      <c r="D14" s="2"/>
      <c r="E14" s="3">
        <v>44165077</v>
      </c>
      <c r="F14" s="3">
        <v>95283919</v>
      </c>
    </row>
    <row r="15" spans="1:6" ht="22.5" customHeight="1" x14ac:dyDescent="0.25">
      <c r="B15" s="1" t="s">
        <v>9</v>
      </c>
      <c r="C15" s="7">
        <v>13</v>
      </c>
      <c r="D15" s="2"/>
      <c r="E15" s="3">
        <v>1627653754</v>
      </c>
      <c r="F15" s="3">
        <v>1398358304</v>
      </c>
    </row>
    <row r="16" spans="1:6" x14ac:dyDescent="0.25">
      <c r="B16" s="1" t="s">
        <v>10</v>
      </c>
      <c r="C16" s="7"/>
      <c r="D16" s="2"/>
      <c r="E16" s="3">
        <v>37332647</v>
      </c>
      <c r="F16" s="3">
        <v>637225</v>
      </c>
    </row>
    <row r="17" spans="1:6" x14ac:dyDescent="0.25">
      <c r="B17" s="1" t="s">
        <v>11</v>
      </c>
      <c r="C17" s="7"/>
      <c r="D17" s="2"/>
      <c r="E17" s="3">
        <v>1038034</v>
      </c>
      <c r="F17" s="3">
        <v>688350</v>
      </c>
    </row>
    <row r="18" spans="1:6" x14ac:dyDescent="0.25">
      <c r="B18" s="15" t="s">
        <v>12</v>
      </c>
      <c r="C18" s="7"/>
      <c r="D18" s="2"/>
      <c r="E18" s="29">
        <v>0</v>
      </c>
      <c r="F18" s="29">
        <v>0</v>
      </c>
    </row>
    <row r="19" spans="1:6" x14ac:dyDescent="0.25">
      <c r="B19" s="1" t="s">
        <v>13</v>
      </c>
      <c r="C19" s="7">
        <v>14</v>
      </c>
      <c r="D19" s="2"/>
      <c r="E19" s="3">
        <v>60866</v>
      </c>
      <c r="F19" s="3">
        <v>62865</v>
      </c>
    </row>
    <row r="20" spans="1:6" ht="11.25" customHeight="1" x14ac:dyDescent="0.25">
      <c r="B20" s="1" t="s">
        <v>14</v>
      </c>
      <c r="C20" s="7">
        <v>14</v>
      </c>
      <c r="D20" s="2"/>
      <c r="E20" s="3">
        <v>23036648</v>
      </c>
      <c r="F20" s="3">
        <v>23200232</v>
      </c>
    </row>
    <row r="21" spans="1:6" ht="11.25" customHeight="1" thickBot="1" x14ac:dyDescent="0.3">
      <c r="B21" s="1" t="s">
        <v>15</v>
      </c>
      <c r="C21" s="7">
        <v>15</v>
      </c>
      <c r="D21" s="2"/>
      <c r="E21" s="3">
        <v>1102936</v>
      </c>
      <c r="F21" s="3">
        <v>1281313</v>
      </c>
    </row>
    <row r="22" spans="1:6" ht="11.25" customHeight="1" x14ac:dyDescent="0.25">
      <c r="A22" s="91"/>
      <c r="B22" s="80" t="s">
        <v>16</v>
      </c>
      <c r="C22" s="83"/>
      <c r="D22" s="90"/>
      <c r="E22" s="85">
        <f>SUM(E12:E21)</f>
        <v>2851211465</v>
      </c>
      <c r="F22" s="85">
        <f>SUM(F12:F21)+1</f>
        <v>2438073930</v>
      </c>
    </row>
    <row r="23" spans="1:6" ht="11.25" customHeight="1" thickBot="1" x14ac:dyDescent="0.3">
      <c r="A23" s="91"/>
      <c r="B23" s="80"/>
      <c r="C23" s="83"/>
      <c r="D23" s="90"/>
      <c r="E23" s="86"/>
      <c r="F23" s="86"/>
    </row>
    <row r="24" spans="1:6" ht="12" thickTop="1" x14ac:dyDescent="0.25">
      <c r="B24" s="1"/>
      <c r="C24" s="7"/>
      <c r="D24" s="2"/>
      <c r="E24" s="2"/>
      <c r="F24" s="2"/>
    </row>
    <row r="25" spans="1:6" ht="11.25" customHeight="1" x14ac:dyDescent="0.25">
      <c r="B25" s="1" t="s">
        <v>17</v>
      </c>
      <c r="C25" s="7">
        <v>16</v>
      </c>
      <c r="D25" s="2"/>
      <c r="E25" s="3">
        <v>60689617</v>
      </c>
      <c r="F25" s="3">
        <v>34485497</v>
      </c>
    </row>
    <row r="26" spans="1:6" ht="11.25" customHeight="1" x14ac:dyDescent="0.25">
      <c r="B26" s="1" t="s">
        <v>18</v>
      </c>
      <c r="C26" s="7">
        <v>15</v>
      </c>
      <c r="D26" s="2"/>
      <c r="E26" s="3">
        <v>1749223</v>
      </c>
      <c r="F26" s="3">
        <v>1625801</v>
      </c>
    </row>
    <row r="27" spans="1:6" ht="11.25" customHeight="1" x14ac:dyDescent="0.25">
      <c r="B27" s="6" t="s">
        <v>19</v>
      </c>
      <c r="C27" s="7">
        <v>10</v>
      </c>
      <c r="D27" s="10"/>
      <c r="E27" s="11">
        <v>161595525</v>
      </c>
      <c r="F27" s="11">
        <v>122301816</v>
      </c>
    </row>
    <row r="28" spans="1:6" ht="11.25" customHeight="1" x14ac:dyDescent="0.25">
      <c r="B28" s="6" t="s">
        <v>20</v>
      </c>
      <c r="C28" s="7">
        <v>10</v>
      </c>
      <c r="D28" s="10"/>
      <c r="E28" s="37">
        <v>8763717</v>
      </c>
      <c r="F28" s="37">
        <v>4734057</v>
      </c>
    </row>
    <row r="29" spans="1:6" ht="11.25" customHeight="1" x14ac:dyDescent="0.25">
      <c r="B29" s="1" t="s">
        <v>21</v>
      </c>
      <c r="C29" s="7">
        <v>17</v>
      </c>
      <c r="D29" s="2"/>
      <c r="E29" s="3">
        <v>915690</v>
      </c>
      <c r="F29" s="3">
        <v>2149183</v>
      </c>
    </row>
    <row r="30" spans="1:6" ht="11.25" customHeight="1" thickBot="1" x14ac:dyDescent="0.3">
      <c r="B30" s="1" t="s">
        <v>22</v>
      </c>
      <c r="C30" s="7"/>
      <c r="D30" s="2"/>
      <c r="E30" s="29">
        <v>0</v>
      </c>
      <c r="F30" s="29">
        <v>0</v>
      </c>
    </row>
    <row r="31" spans="1:6" ht="11.25" customHeight="1" x14ac:dyDescent="0.25">
      <c r="A31" s="91"/>
      <c r="B31" s="80" t="s">
        <v>23</v>
      </c>
      <c r="C31" s="83"/>
      <c r="D31" s="90"/>
      <c r="E31" s="85">
        <f>SUM(E25:E30)</f>
        <v>233713772</v>
      </c>
      <c r="F31" s="85">
        <f>SUM(F25:F30)+1</f>
        <v>165296355</v>
      </c>
    </row>
    <row r="32" spans="1:6" ht="12" thickBot="1" x14ac:dyDescent="0.3">
      <c r="A32" s="91"/>
      <c r="B32" s="80"/>
      <c r="C32" s="83"/>
      <c r="D32" s="90"/>
      <c r="E32" s="86"/>
      <c r="F32" s="86"/>
    </row>
    <row r="33" spans="1:6" ht="12" thickTop="1" x14ac:dyDescent="0.25">
      <c r="B33" s="9"/>
      <c r="C33" s="7"/>
      <c r="D33" s="2"/>
      <c r="E33" s="2"/>
      <c r="F33" s="2"/>
    </row>
    <row r="34" spans="1:6" x14ac:dyDescent="0.25">
      <c r="B34" s="6" t="s">
        <v>24</v>
      </c>
      <c r="C34" s="7">
        <v>18</v>
      </c>
      <c r="D34" s="10"/>
      <c r="E34" s="11">
        <v>212644000</v>
      </c>
      <c r="F34" s="11">
        <v>212644000</v>
      </c>
    </row>
    <row r="35" spans="1:6" x14ac:dyDescent="0.25">
      <c r="B35" s="6" t="s">
        <v>25</v>
      </c>
      <c r="C35" s="7"/>
      <c r="D35" s="10"/>
      <c r="E35" s="11">
        <v>406673361</v>
      </c>
      <c r="F35" s="11">
        <v>444401637</v>
      </c>
    </row>
    <row r="36" spans="1:6" ht="22.5" customHeight="1" x14ac:dyDescent="0.25">
      <c r="B36" s="1" t="s">
        <v>26</v>
      </c>
      <c r="C36" s="12">
        <v>19</v>
      </c>
      <c r="D36" s="2"/>
      <c r="E36" s="3">
        <v>863735538</v>
      </c>
      <c r="F36" s="3">
        <v>650010133</v>
      </c>
    </row>
    <row r="37" spans="1:6" ht="11.25" customHeight="1" x14ac:dyDescent="0.25">
      <c r="B37" s="6" t="s">
        <v>27</v>
      </c>
      <c r="C37" s="7">
        <v>20</v>
      </c>
      <c r="D37" s="2"/>
      <c r="E37" s="3">
        <v>18906147</v>
      </c>
      <c r="F37" s="3">
        <v>19012537</v>
      </c>
    </row>
    <row r="38" spans="1:6" ht="11.25" customHeight="1" x14ac:dyDescent="0.25">
      <c r="B38" s="1" t="s">
        <v>28</v>
      </c>
      <c r="C38" s="7">
        <v>21</v>
      </c>
      <c r="D38" s="2"/>
      <c r="E38" s="3">
        <v>1186655353</v>
      </c>
      <c r="F38" s="3">
        <v>1025743583</v>
      </c>
    </row>
    <row r="39" spans="1:6" ht="11.25" customHeight="1" x14ac:dyDescent="0.25">
      <c r="B39" s="22" t="s">
        <v>29</v>
      </c>
      <c r="C39" s="7">
        <v>23</v>
      </c>
      <c r="D39" s="2"/>
      <c r="E39" s="3">
        <v>13243489</v>
      </c>
      <c r="F39" s="3">
        <v>6480538</v>
      </c>
    </row>
    <row r="40" spans="1:6" ht="11.25" customHeight="1" thickBot="1" x14ac:dyDescent="0.3">
      <c r="B40" s="22" t="s">
        <v>30</v>
      </c>
      <c r="C40" s="7">
        <v>22</v>
      </c>
      <c r="D40" s="2"/>
      <c r="E40" s="46">
        <v>-84360194</v>
      </c>
      <c r="F40" s="46">
        <v>-85514853</v>
      </c>
    </row>
    <row r="41" spans="1:6" ht="11.25" customHeight="1" x14ac:dyDescent="0.25">
      <c r="A41" s="91"/>
      <c r="B41" s="94" t="s">
        <v>31</v>
      </c>
      <c r="C41" s="83"/>
      <c r="D41" s="93"/>
      <c r="E41" s="85">
        <f>SUM(E34:E40)-1</f>
        <v>2617497693</v>
      </c>
      <c r="F41" s="85">
        <f>SUM(F34:F40)</f>
        <v>2272777575</v>
      </c>
    </row>
    <row r="42" spans="1:6" ht="11.25" customHeight="1" thickBot="1" x14ac:dyDescent="0.3">
      <c r="A42" s="91"/>
      <c r="B42" s="94"/>
      <c r="C42" s="83"/>
      <c r="D42" s="93"/>
      <c r="E42" s="86"/>
      <c r="F42" s="86"/>
    </row>
    <row r="43" spans="1:6" ht="11.25" customHeight="1" thickTop="1" x14ac:dyDescent="0.25">
      <c r="A43" s="91"/>
      <c r="B43" s="80" t="s">
        <v>32</v>
      </c>
      <c r="C43" s="83"/>
      <c r="D43" s="92"/>
      <c r="E43" s="81">
        <f>E31+E41</f>
        <v>2851211465</v>
      </c>
      <c r="F43" s="81">
        <f>F31+F41</f>
        <v>2438073930</v>
      </c>
    </row>
    <row r="44" spans="1:6" ht="11.25" customHeight="1" thickBot="1" x14ac:dyDescent="0.3">
      <c r="A44" s="91"/>
      <c r="B44" s="80"/>
      <c r="C44" s="83"/>
      <c r="D44" s="92"/>
      <c r="E44" s="82"/>
      <c r="F44" s="82"/>
    </row>
    <row r="45" spans="1:6" ht="12" thickTop="1" x14ac:dyDescent="0.25">
      <c r="B45" s="9"/>
      <c r="C45" s="7"/>
      <c r="D45" s="8"/>
    </row>
    <row r="46" spans="1:6" x14ac:dyDescent="0.25">
      <c r="B46" s="9"/>
      <c r="C46" s="7"/>
      <c r="D46" s="8"/>
      <c r="E46" s="20"/>
    </row>
    <row r="47" spans="1:6" x14ac:dyDescent="0.25">
      <c r="B47" s="6"/>
      <c r="C47" s="7"/>
      <c r="D47" s="8"/>
    </row>
    <row r="49" spans="2:6" x14ac:dyDescent="0.25">
      <c r="B49" s="6"/>
    </row>
    <row r="51" spans="2:6" x14ac:dyDescent="0.25">
      <c r="B51" s="92" t="s">
        <v>33</v>
      </c>
      <c r="C51" s="14"/>
      <c r="D51" s="14"/>
      <c r="E51" s="92" t="s">
        <v>34</v>
      </c>
      <c r="F51" s="92"/>
    </row>
    <row r="52" spans="2:6" x14ac:dyDescent="0.25">
      <c r="B52" s="92"/>
      <c r="C52" s="14"/>
      <c r="D52" s="9"/>
      <c r="E52" s="92"/>
      <c r="F52" s="92"/>
    </row>
    <row r="53" spans="2:6" x14ac:dyDescent="0.25">
      <c r="B53" s="92"/>
      <c r="C53" s="14"/>
      <c r="D53" s="9"/>
      <c r="E53" s="92"/>
      <c r="F53" s="92"/>
    </row>
    <row r="54" spans="2:6" x14ac:dyDescent="0.25">
      <c r="B54" s="92"/>
      <c r="C54" s="14"/>
      <c r="D54" s="9"/>
      <c r="E54" s="92"/>
      <c r="F54" s="92"/>
    </row>
  </sheetData>
  <mergeCells count="32">
    <mergeCell ref="A43:A44"/>
    <mergeCell ref="A9:A10"/>
    <mergeCell ref="B51:B54"/>
    <mergeCell ref="E51:F54"/>
    <mergeCell ref="C41:C42"/>
    <mergeCell ref="C43:C44"/>
    <mergeCell ref="D41:D42"/>
    <mergeCell ref="D43:D44"/>
    <mergeCell ref="A22:A23"/>
    <mergeCell ref="B41:B42"/>
    <mergeCell ref="E41:E42"/>
    <mergeCell ref="F41:F42"/>
    <mergeCell ref="A31:A32"/>
    <mergeCell ref="A41:A42"/>
    <mergeCell ref="F9:F10"/>
    <mergeCell ref="D9:D10"/>
    <mergeCell ref="B43:B44"/>
    <mergeCell ref="E43:E44"/>
    <mergeCell ref="F43:F44"/>
    <mergeCell ref="C31:C32"/>
    <mergeCell ref="B9:B10"/>
    <mergeCell ref="B22:B23"/>
    <mergeCell ref="F22:F23"/>
    <mergeCell ref="E22:E23"/>
    <mergeCell ref="C9:C10"/>
    <mergeCell ref="E9:E10"/>
    <mergeCell ref="D31:D32"/>
    <mergeCell ref="E31:E32"/>
    <mergeCell ref="F31:F32"/>
    <mergeCell ref="C22:C23"/>
    <mergeCell ref="D22:D23"/>
    <mergeCell ref="B31:B32"/>
  </mergeCells>
  <pageMargins left="0.7" right="0.7" top="0.75" bottom="0.75" header="0.3" footer="0.3"/>
  <pageSetup paperSize="256" scale="2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A821F"/>
    <pageSetUpPr fitToPage="1"/>
  </sheetPr>
  <dimension ref="B2:F51"/>
  <sheetViews>
    <sheetView topLeftCell="A34" zoomScale="90" zoomScaleNormal="90" workbookViewId="0">
      <selection activeCell="B5" sqref="B5"/>
    </sheetView>
  </sheetViews>
  <sheetFormatPr defaultColWidth="9.1796875" defaultRowHeight="11.5" x14ac:dyDescent="0.25"/>
  <cols>
    <col min="1" max="1" width="9.1796875" style="15"/>
    <col min="2" max="2" width="73.7265625" style="15" customWidth="1"/>
    <col min="3" max="4" width="9.1796875" style="15"/>
    <col min="5" max="5" width="18.7265625" style="15" customWidth="1"/>
    <col min="6" max="6" width="20.54296875" style="15" customWidth="1"/>
    <col min="7" max="7" width="9.54296875" style="15" customWidth="1"/>
    <col min="8" max="16384" width="9.1796875" style="15"/>
  </cols>
  <sheetData>
    <row r="2" spans="2:6" x14ac:dyDescent="0.25">
      <c r="B2" s="42" t="s">
        <v>1</v>
      </c>
    </row>
    <row r="3" spans="2:6" x14ac:dyDescent="0.25">
      <c r="B3" s="58" t="s">
        <v>35</v>
      </c>
    </row>
    <row r="4" spans="2:6" x14ac:dyDescent="0.25">
      <c r="B4" s="42" t="s">
        <v>102</v>
      </c>
    </row>
    <row r="5" spans="2:6" x14ac:dyDescent="0.25">
      <c r="B5" s="9"/>
    </row>
    <row r="6" spans="2:6" x14ac:dyDescent="0.25">
      <c r="B6" s="9" t="s">
        <v>3</v>
      </c>
    </row>
    <row r="7" spans="2:6" x14ac:dyDescent="0.25">
      <c r="B7" s="9"/>
    </row>
    <row r="8" spans="2:6" x14ac:dyDescent="0.25">
      <c r="B8" s="100" t="s">
        <v>4</v>
      </c>
      <c r="C8" s="83" t="s">
        <v>5</v>
      </c>
      <c r="D8" s="90"/>
      <c r="E8" s="88">
        <v>46203</v>
      </c>
      <c r="F8" s="88">
        <v>45838</v>
      </c>
    </row>
    <row r="9" spans="2:6" ht="12" thickBot="1" x14ac:dyDescent="0.3">
      <c r="B9" s="100"/>
      <c r="C9" s="87"/>
      <c r="D9" s="90"/>
      <c r="E9" s="89"/>
      <c r="F9" s="89"/>
    </row>
    <row r="10" spans="2:6" ht="12" thickTop="1" x14ac:dyDescent="0.25">
      <c r="B10" s="14"/>
      <c r="C10" s="7"/>
      <c r="D10" s="2"/>
      <c r="E10" s="2"/>
      <c r="F10" s="2"/>
    </row>
    <row r="11" spans="2:6" x14ac:dyDescent="0.25">
      <c r="B11" s="1" t="s">
        <v>36</v>
      </c>
      <c r="C11" s="7">
        <v>4</v>
      </c>
      <c r="D11" s="2"/>
      <c r="E11" s="37">
        <v>55242165</v>
      </c>
      <c r="F11" s="56">
        <v>58702687</v>
      </c>
    </row>
    <row r="12" spans="2:6" x14ac:dyDescent="0.25">
      <c r="B12" s="1" t="s">
        <v>37</v>
      </c>
      <c r="C12" s="7"/>
      <c r="D12" s="2"/>
      <c r="E12" s="3">
        <v>2715901</v>
      </c>
      <c r="F12" s="3">
        <v>846701</v>
      </c>
    </row>
    <row r="13" spans="2:6" x14ac:dyDescent="0.25">
      <c r="B13" s="1" t="s">
        <v>38</v>
      </c>
      <c r="C13" s="7"/>
      <c r="D13" s="2"/>
      <c r="E13" s="3">
        <v>1656911</v>
      </c>
      <c r="F13" s="3">
        <v>2325830</v>
      </c>
    </row>
    <row r="14" spans="2:6" x14ac:dyDescent="0.25">
      <c r="B14" s="1" t="s">
        <v>39</v>
      </c>
      <c r="C14" s="7">
        <v>5</v>
      </c>
      <c r="D14" s="2"/>
      <c r="E14" s="3">
        <v>51953909</v>
      </c>
      <c r="F14" s="3">
        <v>61344368</v>
      </c>
    </row>
    <row r="15" spans="2:6" ht="15" customHeight="1" thickBot="1" x14ac:dyDescent="0.3">
      <c r="B15" s="1" t="s">
        <v>40</v>
      </c>
      <c r="C15" s="7">
        <v>6</v>
      </c>
      <c r="D15" s="2"/>
      <c r="E15" s="5">
        <v>11594327</v>
      </c>
      <c r="F15" s="5">
        <v>146006</v>
      </c>
    </row>
    <row r="16" spans="2:6" ht="12.75" customHeight="1" x14ac:dyDescent="0.25">
      <c r="B16" s="99" t="s">
        <v>41</v>
      </c>
      <c r="C16" s="83"/>
      <c r="D16" s="90"/>
      <c r="E16" s="85">
        <f>SUM(E11:E15)</f>
        <v>123163213</v>
      </c>
      <c r="F16" s="85">
        <f>SUM(F11:F15)</f>
        <v>123365592</v>
      </c>
    </row>
    <row r="17" spans="2:6" ht="12" customHeight="1" thickBot="1" x14ac:dyDescent="0.3">
      <c r="B17" s="99"/>
      <c r="C17" s="83"/>
      <c r="D17" s="90"/>
      <c r="E17" s="86"/>
      <c r="F17" s="86"/>
    </row>
    <row r="18" spans="2:6" ht="12" thickTop="1" x14ac:dyDescent="0.25">
      <c r="B18" s="14"/>
      <c r="C18" s="7"/>
      <c r="D18" s="8"/>
      <c r="E18" s="8"/>
      <c r="F18" s="8"/>
    </row>
    <row r="19" spans="2:6" x14ac:dyDescent="0.25">
      <c r="B19" s="1" t="s">
        <v>42</v>
      </c>
      <c r="C19" s="7">
        <v>7</v>
      </c>
      <c r="D19" s="2"/>
      <c r="E19" s="46">
        <v>-15753188</v>
      </c>
      <c r="F19" s="46">
        <v>-7893626</v>
      </c>
    </row>
    <row r="20" spans="2:6" x14ac:dyDescent="0.25">
      <c r="B20" s="1" t="s">
        <v>43</v>
      </c>
      <c r="C20" s="7">
        <v>8</v>
      </c>
      <c r="D20" s="2"/>
      <c r="E20" s="46">
        <v>-1943695</v>
      </c>
      <c r="F20" s="46">
        <v>-1529946</v>
      </c>
    </row>
    <row r="21" spans="2:6" x14ac:dyDescent="0.25">
      <c r="B21" s="1" t="s">
        <v>44</v>
      </c>
      <c r="C21" s="7"/>
      <c r="D21" s="2"/>
      <c r="E21" s="34">
        <v>0</v>
      </c>
      <c r="F21" s="34">
        <v>0</v>
      </c>
    </row>
    <row r="22" spans="2:6" ht="15.75" customHeight="1" x14ac:dyDescent="0.25">
      <c r="B22" s="1" t="s">
        <v>45</v>
      </c>
      <c r="C22" s="7">
        <v>9</v>
      </c>
      <c r="D22" s="2"/>
      <c r="E22" s="46">
        <v>-8400525</v>
      </c>
      <c r="F22" s="46">
        <v>-5681564</v>
      </c>
    </row>
    <row r="23" spans="2:6" x14ac:dyDescent="0.25">
      <c r="B23" s="1" t="s">
        <v>46</v>
      </c>
      <c r="C23" s="7"/>
      <c r="D23" s="2"/>
      <c r="E23" s="46">
        <v>-19492</v>
      </c>
      <c r="F23" s="46">
        <v>-16468</v>
      </c>
    </row>
    <row r="24" spans="2:6" x14ac:dyDescent="0.25">
      <c r="B24" s="1" t="s">
        <v>47</v>
      </c>
      <c r="C24" s="7"/>
      <c r="D24" s="2"/>
      <c r="E24" s="34">
        <v>0</v>
      </c>
      <c r="F24" s="34">
        <v>0</v>
      </c>
    </row>
    <row r="25" spans="2:6" ht="20.25" customHeight="1" thickBot="1" x14ac:dyDescent="0.3">
      <c r="B25" s="55" t="s">
        <v>48</v>
      </c>
      <c r="C25" s="7"/>
      <c r="D25" s="2"/>
      <c r="E25" s="45">
        <f>SUM(E18:E24)</f>
        <v>-26116900</v>
      </c>
      <c r="F25" s="45">
        <f>SUM(F18:F24)</f>
        <v>-15121604</v>
      </c>
    </row>
    <row r="26" spans="2:6" ht="15.75" customHeight="1" thickBot="1" x14ac:dyDescent="0.3">
      <c r="B26" s="1"/>
      <c r="C26" s="7"/>
      <c r="D26" s="2"/>
      <c r="E26" s="3"/>
      <c r="F26" s="29"/>
    </row>
    <row r="27" spans="2:6" x14ac:dyDescent="0.25">
      <c r="B27" s="99" t="s">
        <v>49</v>
      </c>
      <c r="C27" s="83"/>
      <c r="D27" s="90"/>
      <c r="E27" s="85">
        <f>E16+E25</f>
        <v>97046313</v>
      </c>
      <c r="F27" s="85">
        <f>F16+F25</f>
        <v>108243988</v>
      </c>
    </row>
    <row r="28" spans="2:6" ht="16.5" customHeight="1" thickBot="1" x14ac:dyDescent="0.3">
      <c r="B28" s="99"/>
      <c r="C28" s="83"/>
      <c r="D28" s="90"/>
      <c r="E28" s="86"/>
      <c r="F28" s="86"/>
    </row>
    <row r="29" spans="2:6" ht="16.5" customHeight="1" thickTop="1" x14ac:dyDescent="0.25">
      <c r="B29" s="26"/>
      <c r="C29" s="7"/>
      <c r="D29" s="8"/>
      <c r="E29" s="27"/>
      <c r="F29" s="27"/>
    </row>
    <row r="30" spans="2:6" ht="16.5" customHeight="1" x14ac:dyDescent="0.25">
      <c r="B30" s="1" t="s">
        <v>50</v>
      </c>
      <c r="C30" s="7">
        <v>10</v>
      </c>
      <c r="D30" s="8"/>
      <c r="E30" s="46">
        <v>-2193057</v>
      </c>
      <c r="F30" s="46">
        <v>275445</v>
      </c>
    </row>
    <row r="31" spans="2:6" ht="27.75" customHeight="1" thickBot="1" x14ac:dyDescent="0.3">
      <c r="B31" s="55" t="s">
        <v>51</v>
      </c>
      <c r="C31" s="7"/>
      <c r="D31" s="2"/>
      <c r="E31" s="30">
        <f>E27+E30</f>
        <v>94853256</v>
      </c>
      <c r="F31" s="30">
        <f>F27+F30</f>
        <v>108519433</v>
      </c>
    </row>
    <row r="32" spans="2:6" ht="21.75" customHeight="1" x14ac:dyDescent="0.25">
      <c r="B32" s="14"/>
      <c r="C32" s="14"/>
      <c r="D32" s="9"/>
      <c r="E32" s="28"/>
      <c r="F32" s="28"/>
    </row>
    <row r="33" spans="2:6" x14ac:dyDescent="0.25">
      <c r="B33" s="14" t="s">
        <v>52</v>
      </c>
      <c r="C33" s="14"/>
      <c r="D33" s="9"/>
      <c r="E33" s="28"/>
      <c r="F33" s="28"/>
    </row>
    <row r="34" spans="2:6" x14ac:dyDescent="0.25">
      <c r="B34" s="59" t="s">
        <v>53</v>
      </c>
      <c r="C34" s="7"/>
      <c r="D34" s="8"/>
      <c r="E34" s="8"/>
      <c r="F34" s="8"/>
    </row>
    <row r="35" spans="2:6" ht="23" x14ac:dyDescent="0.25">
      <c r="B35" s="60" t="s">
        <v>54</v>
      </c>
      <c r="C35" s="7">
        <v>19</v>
      </c>
      <c r="D35" s="2"/>
      <c r="E35" s="31">
        <v>273156012</v>
      </c>
      <c r="F35" s="31">
        <v>78703008</v>
      </c>
    </row>
    <row r="36" spans="2:6" ht="23" x14ac:dyDescent="0.25">
      <c r="B36" s="1" t="s">
        <v>55</v>
      </c>
      <c r="C36" s="12"/>
      <c r="D36" s="2"/>
      <c r="E36" s="29">
        <v>0</v>
      </c>
      <c r="F36" s="29">
        <v>0</v>
      </c>
    </row>
    <row r="37" spans="2:6" ht="12" thickBot="1" x14ac:dyDescent="0.3">
      <c r="B37" s="61" t="s">
        <v>56</v>
      </c>
      <c r="C37" s="12"/>
      <c r="D37" s="2"/>
      <c r="E37" s="49">
        <f>SUM(E35:E36)</f>
        <v>273156012</v>
      </c>
      <c r="F37" s="49">
        <f>SUM(F35:F36)</f>
        <v>78703008</v>
      </c>
    </row>
    <row r="38" spans="2:6" ht="11.25" customHeight="1" x14ac:dyDescent="0.25">
      <c r="B38" s="101" t="s">
        <v>57</v>
      </c>
      <c r="C38" s="92"/>
      <c r="D38" s="98"/>
      <c r="E38" s="102">
        <f>E31+E37</f>
        <v>368009268</v>
      </c>
      <c r="F38" s="102">
        <f>F31+F37</f>
        <v>187222441</v>
      </c>
    </row>
    <row r="39" spans="2:6" ht="11.25" customHeight="1" thickBot="1" x14ac:dyDescent="0.3">
      <c r="B39" s="101"/>
      <c r="C39" s="92"/>
      <c r="D39" s="98"/>
      <c r="E39" s="103"/>
      <c r="F39" s="103"/>
    </row>
    <row r="40" spans="2:6" ht="11.25" customHeight="1" x14ac:dyDescent="0.25">
      <c r="B40" s="62" t="s">
        <v>58</v>
      </c>
      <c r="C40" s="12"/>
      <c r="D40" s="2"/>
      <c r="E40" s="25">
        <v>4.8500000000000001E-2</v>
      </c>
      <c r="F40" s="25">
        <v>5.1200000000000002E-2</v>
      </c>
    </row>
    <row r="41" spans="2:6" ht="11.25" customHeight="1" x14ac:dyDescent="0.25">
      <c r="B41" s="60" t="s">
        <v>59</v>
      </c>
      <c r="C41" s="12"/>
      <c r="D41" s="2"/>
      <c r="E41" s="25">
        <v>4.8500000000000001E-2</v>
      </c>
      <c r="F41" s="25">
        <v>5.1200000000000002E-2</v>
      </c>
    </row>
    <row r="42" spans="2:6" ht="11.25" customHeight="1" x14ac:dyDescent="0.25">
      <c r="B42" s="6"/>
      <c r="C42" s="16"/>
      <c r="D42" s="2"/>
      <c r="E42" s="2"/>
      <c r="F42" s="2"/>
    </row>
    <row r="43" spans="2:6" ht="11.25" customHeight="1" x14ac:dyDescent="0.25">
      <c r="B43" s="6"/>
      <c r="C43" s="16"/>
      <c r="D43" s="2"/>
      <c r="E43" s="2"/>
      <c r="F43" s="2"/>
    </row>
    <row r="44" spans="2:6" ht="11.25" customHeight="1" x14ac:dyDescent="0.25"/>
    <row r="45" spans="2:6" ht="11.25" customHeight="1" x14ac:dyDescent="0.25"/>
    <row r="46" spans="2:6" ht="11.25" customHeight="1" x14ac:dyDescent="0.25"/>
    <row r="47" spans="2:6" ht="11.25" customHeight="1" x14ac:dyDescent="0.25"/>
    <row r="48" spans="2:6" x14ac:dyDescent="0.25">
      <c r="B48" s="92" t="s">
        <v>33</v>
      </c>
      <c r="D48" s="14"/>
      <c r="E48" s="92" t="s">
        <v>34</v>
      </c>
      <c r="F48" s="92"/>
    </row>
    <row r="49" spans="2:6" x14ac:dyDescent="0.25">
      <c r="B49" s="92"/>
      <c r="D49" s="9"/>
      <c r="E49" s="92"/>
      <c r="F49" s="92"/>
    </row>
    <row r="50" spans="2:6" x14ac:dyDescent="0.25">
      <c r="B50" s="92"/>
      <c r="E50" s="92"/>
      <c r="F50" s="92"/>
    </row>
    <row r="51" spans="2:6" x14ac:dyDescent="0.25">
      <c r="B51" s="92"/>
      <c r="E51" s="92"/>
      <c r="F51" s="92"/>
    </row>
  </sheetData>
  <mergeCells count="22">
    <mergeCell ref="B48:B51"/>
    <mergeCell ref="E48:F51"/>
    <mergeCell ref="F27:F28"/>
    <mergeCell ref="C38:C39"/>
    <mergeCell ref="D8:D9"/>
    <mergeCell ref="F8:F9"/>
    <mergeCell ref="C16:C17"/>
    <mergeCell ref="E27:E28"/>
    <mergeCell ref="E16:E17"/>
    <mergeCell ref="E8:E9"/>
    <mergeCell ref="D16:D17"/>
    <mergeCell ref="B8:B9"/>
    <mergeCell ref="C8:C9"/>
    <mergeCell ref="B38:B39"/>
    <mergeCell ref="E38:E39"/>
    <mergeCell ref="F38:F39"/>
    <mergeCell ref="D38:D39"/>
    <mergeCell ref="B16:B17"/>
    <mergeCell ref="C27:C28"/>
    <mergeCell ref="D27:D28"/>
    <mergeCell ref="F16:F17"/>
    <mergeCell ref="B27:B28"/>
  </mergeCells>
  <pageMargins left="0.7" right="0.7" top="0.75" bottom="0.75" header="0.3" footer="0.3"/>
  <pageSetup paperSize="256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DAA6C"/>
    <pageSetUpPr fitToPage="1"/>
  </sheetPr>
  <dimension ref="A2:J38"/>
  <sheetViews>
    <sheetView topLeftCell="A14" zoomScale="80" zoomScaleNormal="80" workbookViewId="0">
      <selection activeCell="A31" sqref="A31"/>
    </sheetView>
  </sheetViews>
  <sheetFormatPr defaultColWidth="9.1796875" defaultRowHeight="11.5" x14ac:dyDescent="0.25"/>
  <cols>
    <col min="1" max="1" width="75.54296875" style="15" customWidth="1"/>
    <col min="2" max="2" width="9.453125" style="15" bestFit="1" customWidth="1"/>
    <col min="3" max="6" width="19" style="15" customWidth="1"/>
    <col min="7" max="7" width="22.26953125" style="15" customWidth="1"/>
    <col min="8" max="9" width="19" style="15" customWidth="1"/>
    <col min="10" max="10" width="20.7265625" style="15" customWidth="1"/>
    <col min="11" max="16384" width="9.1796875" style="15"/>
  </cols>
  <sheetData>
    <row r="2" spans="1:10" x14ac:dyDescent="0.25">
      <c r="A2" s="42" t="s">
        <v>1</v>
      </c>
      <c r="B2" s="43"/>
      <c r="C2" s="43"/>
      <c r="D2" s="43"/>
      <c r="E2" s="43"/>
    </row>
    <row r="3" spans="1:10" x14ac:dyDescent="0.25">
      <c r="A3" s="58" t="s">
        <v>60</v>
      </c>
      <c r="B3" s="42"/>
      <c r="C3" s="42"/>
      <c r="D3" s="42"/>
      <c r="E3" s="42"/>
    </row>
    <row r="4" spans="1:10" x14ac:dyDescent="0.25">
      <c r="A4" s="42" t="s">
        <v>103</v>
      </c>
      <c r="B4" s="43"/>
      <c r="C4" s="43"/>
      <c r="D4" s="43"/>
      <c r="E4" s="43"/>
    </row>
    <row r="5" spans="1:10" x14ac:dyDescent="0.25">
      <c r="A5" s="14" t="s">
        <v>61</v>
      </c>
    </row>
    <row r="6" spans="1:10" ht="90.75" customHeight="1" thickBot="1" x14ac:dyDescent="0.3">
      <c r="A6" s="6"/>
      <c r="B6" s="63" t="s">
        <v>5</v>
      </c>
      <c r="C6" s="7" t="s">
        <v>24</v>
      </c>
      <c r="D6" s="12" t="s">
        <v>62</v>
      </c>
      <c r="E6" s="12" t="s">
        <v>63</v>
      </c>
      <c r="F6" s="7" t="s">
        <v>28</v>
      </c>
      <c r="G6" s="12" t="s">
        <v>25</v>
      </c>
      <c r="H6" s="64" t="s">
        <v>64</v>
      </c>
      <c r="I6" s="12" t="s">
        <v>30</v>
      </c>
      <c r="J6" s="7" t="s">
        <v>0</v>
      </c>
    </row>
    <row r="7" spans="1:10" ht="11.25" customHeight="1" thickTop="1" x14ac:dyDescent="0.25">
      <c r="A7" s="6"/>
      <c r="B7" s="24"/>
      <c r="C7" s="17"/>
      <c r="D7" s="17"/>
      <c r="E7" s="17"/>
      <c r="F7" s="17"/>
      <c r="G7" s="17"/>
      <c r="H7" s="17"/>
      <c r="I7" s="18"/>
      <c r="J7" s="17"/>
    </row>
    <row r="8" spans="1:10" ht="12" thickBot="1" x14ac:dyDescent="0.3">
      <c r="A8" s="44" t="s">
        <v>104</v>
      </c>
      <c r="B8" s="12"/>
      <c r="C8" s="13">
        <v>212644000</v>
      </c>
      <c r="D8" s="13">
        <v>19012537</v>
      </c>
      <c r="E8" s="13">
        <v>650010133</v>
      </c>
      <c r="F8" s="13">
        <v>1025743583</v>
      </c>
      <c r="G8" s="13">
        <v>444401637</v>
      </c>
      <c r="H8" s="13">
        <v>6480538</v>
      </c>
      <c r="I8" s="50">
        <v>-85514853</v>
      </c>
      <c r="J8" s="13">
        <f>C8+D8+E8+F8+G8+H8+I8</f>
        <v>2272777575</v>
      </c>
    </row>
    <row r="9" spans="1:10" ht="12" thickTop="1" x14ac:dyDescent="0.25">
      <c r="A9" s="65" t="s">
        <v>65</v>
      </c>
      <c r="B9" s="12"/>
      <c r="C9" s="10"/>
      <c r="D9" s="10"/>
      <c r="E9" s="10"/>
      <c r="F9" s="10"/>
      <c r="G9" s="10"/>
      <c r="H9" s="10"/>
      <c r="I9" s="2"/>
      <c r="J9" s="10"/>
    </row>
    <row r="10" spans="1:10" x14ac:dyDescent="0.25">
      <c r="A10" s="66" t="s">
        <v>66</v>
      </c>
      <c r="B10" s="12"/>
      <c r="C10" s="39">
        <v>0</v>
      </c>
      <c r="D10" s="39">
        <v>0</v>
      </c>
      <c r="E10" s="38">
        <v>0</v>
      </c>
      <c r="F10" s="38">
        <v>0</v>
      </c>
      <c r="G10" s="11">
        <v>94853256</v>
      </c>
      <c r="H10" s="38">
        <v>0</v>
      </c>
      <c r="I10" s="38">
        <v>0</v>
      </c>
      <c r="J10" s="32">
        <f>C10+D10+E10+F10+G10+H10+I10</f>
        <v>94853256</v>
      </c>
    </row>
    <row r="11" spans="1:10" x14ac:dyDescent="0.25">
      <c r="A11" s="65"/>
      <c r="B11" s="12"/>
      <c r="C11" s="47"/>
      <c r="D11" s="47"/>
      <c r="E11" s="4"/>
      <c r="F11" s="4"/>
      <c r="G11" s="4"/>
      <c r="H11" s="4"/>
      <c r="I11" s="8"/>
      <c r="J11" s="48"/>
    </row>
    <row r="12" spans="1:10" ht="34.5" x14ac:dyDescent="0.25">
      <c r="A12" s="67" t="s">
        <v>67</v>
      </c>
      <c r="B12" s="12">
        <v>19</v>
      </c>
      <c r="C12" s="39">
        <v>0</v>
      </c>
      <c r="D12" s="39">
        <v>0</v>
      </c>
      <c r="E12" s="35">
        <v>273156012</v>
      </c>
      <c r="F12" s="38">
        <v>0</v>
      </c>
      <c r="G12" s="38">
        <v>0</v>
      </c>
      <c r="H12" s="38">
        <v>0</v>
      </c>
      <c r="I12" s="38">
        <v>0</v>
      </c>
      <c r="J12" s="33">
        <f>C12+D12+E12+F12+G12+H12+I12</f>
        <v>273156012</v>
      </c>
    </row>
    <row r="13" spans="1:10" x14ac:dyDescent="0.25">
      <c r="A13" s="68" t="s">
        <v>68</v>
      </c>
      <c r="B13" s="12"/>
      <c r="C13" s="39">
        <v>0</v>
      </c>
      <c r="D13" s="39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41">
        <f>C13+D13+E13+F13+G13+H13+I13</f>
        <v>0</v>
      </c>
    </row>
    <row r="14" spans="1:10" ht="23" x14ac:dyDescent="0.25">
      <c r="A14" s="60" t="s">
        <v>78</v>
      </c>
      <c r="B14" s="7"/>
      <c r="C14" s="39">
        <v>0</v>
      </c>
      <c r="D14" s="69">
        <v>-106390</v>
      </c>
      <c r="E14" s="38">
        <v>0</v>
      </c>
      <c r="F14" s="38">
        <v>0</v>
      </c>
      <c r="G14" s="69">
        <f>-D14</f>
        <v>106390</v>
      </c>
      <c r="H14" s="38">
        <v>0</v>
      </c>
      <c r="I14" s="38">
        <v>0</v>
      </c>
      <c r="J14" s="41">
        <f>C14+D14+E14+F14+G14+H14+I14</f>
        <v>0</v>
      </c>
    </row>
    <row r="15" spans="1:10" ht="12" thickBot="1" x14ac:dyDescent="0.3">
      <c r="A15" s="44" t="s">
        <v>57</v>
      </c>
      <c r="B15" s="12"/>
      <c r="C15" s="40">
        <f t="shared" ref="C15:J15" si="0">C10+C12+C13+C14</f>
        <v>0</v>
      </c>
      <c r="D15" s="40">
        <f t="shared" si="0"/>
        <v>-106390</v>
      </c>
      <c r="E15" s="40">
        <f t="shared" si="0"/>
        <v>273156012</v>
      </c>
      <c r="F15" s="40">
        <f t="shared" si="0"/>
        <v>0</v>
      </c>
      <c r="G15" s="40">
        <f t="shared" si="0"/>
        <v>94959646</v>
      </c>
      <c r="H15" s="40">
        <f t="shared" si="0"/>
        <v>0</v>
      </c>
      <c r="I15" s="40">
        <f t="shared" si="0"/>
        <v>0</v>
      </c>
      <c r="J15" s="40">
        <f t="shared" si="0"/>
        <v>368009268</v>
      </c>
    </row>
    <row r="16" spans="1:10" ht="24" customHeight="1" thickTop="1" x14ac:dyDescent="0.25">
      <c r="A16" s="60" t="s">
        <v>69</v>
      </c>
      <c r="B16" s="12"/>
      <c r="C16" s="38">
        <v>0</v>
      </c>
      <c r="D16" s="38">
        <v>0</v>
      </c>
      <c r="E16" s="52">
        <v>-59430608</v>
      </c>
      <c r="F16" s="38">
        <v>0</v>
      </c>
      <c r="G16" s="52">
        <f>-E16</f>
        <v>59430608</v>
      </c>
      <c r="H16" s="38">
        <v>0</v>
      </c>
      <c r="I16" s="38">
        <v>0</v>
      </c>
      <c r="J16" s="104">
        <f>C16+D16+E16+F16+G16+H16+I16</f>
        <v>0</v>
      </c>
    </row>
    <row r="17" spans="1:10" x14ac:dyDescent="0.25">
      <c r="A17" s="1"/>
      <c r="B17" s="12"/>
      <c r="C17" s="2"/>
      <c r="D17" s="2"/>
      <c r="E17" s="3"/>
      <c r="F17" s="2"/>
      <c r="G17" s="3"/>
      <c r="H17" s="3"/>
      <c r="I17" s="10"/>
      <c r="J17" s="104"/>
    </row>
    <row r="18" spans="1:10" x14ac:dyDescent="0.25">
      <c r="A18" s="44" t="s">
        <v>70</v>
      </c>
      <c r="B18" s="12"/>
      <c r="C18" s="10"/>
      <c r="D18" s="1"/>
      <c r="E18" s="23"/>
      <c r="F18" s="1"/>
      <c r="G18" s="23"/>
      <c r="H18" s="23"/>
      <c r="I18" s="6"/>
      <c r="J18" s="1"/>
    </row>
    <row r="19" spans="1:10" ht="11.25" customHeight="1" x14ac:dyDescent="0.25">
      <c r="A19" s="60" t="s">
        <v>71</v>
      </c>
      <c r="B19" s="12"/>
      <c r="C19" s="39">
        <v>0</v>
      </c>
      <c r="D19" s="39">
        <v>0</v>
      </c>
      <c r="E19" s="39">
        <v>0</v>
      </c>
      <c r="F19" s="39">
        <v>0</v>
      </c>
      <c r="G19" s="52">
        <v>-32260903</v>
      </c>
      <c r="H19" s="39">
        <v>0</v>
      </c>
      <c r="I19" s="39">
        <v>0</v>
      </c>
      <c r="J19" s="41">
        <f t="shared" ref="J19:J24" si="1">C19+D19+E19+F19+G19+H19+I19</f>
        <v>-32260903</v>
      </c>
    </row>
    <row r="20" spans="1:10" ht="11.25" customHeight="1" x14ac:dyDescent="0.25">
      <c r="A20" s="60" t="s">
        <v>72</v>
      </c>
      <c r="B20" s="7"/>
      <c r="C20" s="39">
        <v>0</v>
      </c>
      <c r="D20" s="39">
        <v>0</v>
      </c>
      <c r="E20" s="39">
        <v>0</v>
      </c>
      <c r="F20" s="70">
        <v>159857628</v>
      </c>
      <c r="G20" s="70">
        <f>-F20</f>
        <v>-159857628</v>
      </c>
      <c r="H20" s="39">
        <v>0</v>
      </c>
      <c r="I20" s="39">
        <v>0</v>
      </c>
      <c r="J20" s="71">
        <f t="shared" si="1"/>
        <v>0</v>
      </c>
    </row>
    <row r="21" spans="1:10" ht="11.25" customHeight="1" x14ac:dyDescent="0.25">
      <c r="A21" s="60" t="s">
        <v>73</v>
      </c>
      <c r="B21" s="12"/>
      <c r="C21" s="39">
        <v>0</v>
      </c>
      <c r="D21" s="39">
        <v>0</v>
      </c>
      <c r="E21" s="39">
        <v>0</v>
      </c>
      <c r="F21" s="57">
        <v>-461864</v>
      </c>
      <c r="G21" s="39">
        <v>0</v>
      </c>
      <c r="H21" s="57">
        <v>-692795</v>
      </c>
      <c r="I21" s="57">
        <v>1154659</v>
      </c>
      <c r="J21" s="41">
        <f t="shared" si="1"/>
        <v>0</v>
      </c>
    </row>
    <row r="22" spans="1:10" ht="11.25" customHeight="1" x14ac:dyDescent="0.25">
      <c r="A22" s="60" t="s">
        <v>74</v>
      </c>
      <c r="B22" s="12"/>
      <c r="C22" s="39">
        <v>0</v>
      </c>
      <c r="D22" s="39">
        <v>0</v>
      </c>
      <c r="E22" s="39">
        <v>0</v>
      </c>
      <c r="F22" s="51">
        <v>1516006</v>
      </c>
      <c r="G22" s="39">
        <v>0</v>
      </c>
      <c r="H22" s="51">
        <f>-F22</f>
        <v>-1516006</v>
      </c>
      <c r="I22" s="39">
        <v>0</v>
      </c>
      <c r="J22" s="41">
        <f t="shared" si="1"/>
        <v>0</v>
      </c>
    </row>
    <row r="23" spans="1:10" ht="11.25" customHeight="1" x14ac:dyDescent="0.25">
      <c r="A23" s="60" t="s">
        <v>75</v>
      </c>
      <c r="B23" s="12"/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1">
        <f t="shared" si="1"/>
        <v>0</v>
      </c>
    </row>
    <row r="24" spans="1:10" ht="11.25" customHeight="1" x14ac:dyDescent="0.25">
      <c r="A24" s="60" t="s">
        <v>76</v>
      </c>
      <c r="B24" s="7">
        <v>23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73">
        <v>8971753</v>
      </c>
      <c r="I24" s="39">
        <v>0</v>
      </c>
      <c r="J24" s="72">
        <f t="shared" si="1"/>
        <v>8971753</v>
      </c>
    </row>
    <row r="25" spans="1:10" ht="15" customHeight="1" thickBot="1" x14ac:dyDescent="0.3">
      <c r="A25" s="44" t="s">
        <v>77</v>
      </c>
      <c r="B25" s="12"/>
      <c r="C25" s="40">
        <f t="shared" ref="C25:J25" si="2">C19+C20+C21+C22+C23+C24</f>
        <v>0</v>
      </c>
      <c r="D25" s="40">
        <f t="shared" si="2"/>
        <v>0</v>
      </c>
      <c r="E25" s="40">
        <f t="shared" si="2"/>
        <v>0</v>
      </c>
      <c r="F25" s="40">
        <f t="shared" si="2"/>
        <v>160911770</v>
      </c>
      <c r="G25" s="40">
        <f t="shared" si="2"/>
        <v>-192118531</v>
      </c>
      <c r="H25" s="40">
        <f t="shared" si="2"/>
        <v>6762952</v>
      </c>
      <c r="I25" s="40">
        <f t="shared" si="2"/>
        <v>1154659</v>
      </c>
      <c r="J25" s="40">
        <f t="shared" si="2"/>
        <v>-23289150</v>
      </c>
    </row>
    <row r="26" spans="1:10" ht="11.25" customHeight="1" thickTop="1" thickBot="1" x14ac:dyDescent="0.3">
      <c r="A26" s="6"/>
      <c r="B26" s="12"/>
      <c r="C26" s="74"/>
      <c r="D26" s="74"/>
      <c r="E26" s="74"/>
      <c r="F26" s="74"/>
      <c r="G26" s="74"/>
      <c r="H26" s="74"/>
      <c r="I26" s="74"/>
      <c r="J26" s="74"/>
    </row>
    <row r="27" spans="1:10" ht="15" customHeight="1" thickTop="1" x14ac:dyDescent="0.25">
      <c r="A27" s="107" t="s">
        <v>105</v>
      </c>
      <c r="B27" s="92"/>
      <c r="C27" s="105">
        <f>C8+C15+C25</f>
        <v>212644000</v>
      </c>
      <c r="D27" s="105">
        <f>D8+D15+D25</f>
        <v>18906147</v>
      </c>
      <c r="E27" s="105">
        <f>E8+E15+E25+E16+1</f>
        <v>863735538</v>
      </c>
      <c r="F27" s="105">
        <f>F8+F15+F25</f>
        <v>1186655353</v>
      </c>
      <c r="G27" s="105">
        <f>G8+G15+G25+G16+1</f>
        <v>406673361</v>
      </c>
      <c r="H27" s="105">
        <f>H8+H15+H25-1</f>
        <v>13243489</v>
      </c>
      <c r="I27" s="108">
        <f>I8+I15+I25</f>
        <v>-84360194</v>
      </c>
      <c r="J27" s="105">
        <f>J8+J15+J25</f>
        <v>2617497693</v>
      </c>
    </row>
    <row r="28" spans="1:10" ht="15.75" customHeight="1" thickBot="1" x14ac:dyDescent="0.3">
      <c r="A28" s="107"/>
      <c r="B28" s="92"/>
      <c r="C28" s="106"/>
      <c r="D28" s="106"/>
      <c r="E28" s="106"/>
      <c r="F28" s="106"/>
      <c r="G28" s="106"/>
      <c r="H28" s="106"/>
      <c r="I28" s="109"/>
      <c r="J28" s="106"/>
    </row>
    <row r="29" spans="1:10" ht="12" thickTop="1" x14ac:dyDescent="0.25"/>
    <row r="35" spans="1:4" x14ac:dyDescent="0.25">
      <c r="A35" s="92" t="s">
        <v>33</v>
      </c>
      <c r="B35" s="14"/>
      <c r="C35" s="92" t="s">
        <v>34</v>
      </c>
      <c r="D35" s="92"/>
    </row>
    <row r="36" spans="1:4" x14ac:dyDescent="0.25">
      <c r="A36" s="92"/>
      <c r="C36" s="92"/>
      <c r="D36" s="92"/>
    </row>
    <row r="37" spans="1:4" x14ac:dyDescent="0.25">
      <c r="A37" s="92"/>
      <c r="C37" s="92"/>
      <c r="D37" s="92"/>
    </row>
    <row r="38" spans="1:4" x14ac:dyDescent="0.25">
      <c r="A38" s="92"/>
      <c r="C38" s="92"/>
      <c r="D38" s="92"/>
    </row>
  </sheetData>
  <mergeCells count="13">
    <mergeCell ref="A35:A38"/>
    <mergeCell ref="C35:D38"/>
    <mergeCell ref="G27:G28"/>
    <mergeCell ref="H27:H28"/>
    <mergeCell ref="I27:I28"/>
    <mergeCell ref="J16:J17"/>
    <mergeCell ref="J27:J28"/>
    <mergeCell ref="B27:B28"/>
    <mergeCell ref="A27:A28"/>
    <mergeCell ref="C27:C28"/>
    <mergeCell ref="D27:D28"/>
    <mergeCell ref="E27:E28"/>
    <mergeCell ref="F27:F28"/>
  </mergeCells>
  <pageMargins left="0.7" right="0.7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A821F"/>
    <pageSetUpPr fitToPage="1"/>
  </sheetPr>
  <dimension ref="A1:G47"/>
  <sheetViews>
    <sheetView topLeftCell="A9" zoomScale="96" zoomScaleNormal="96" workbookViewId="0">
      <selection activeCell="B7" sqref="B7"/>
    </sheetView>
  </sheetViews>
  <sheetFormatPr defaultColWidth="9.1796875" defaultRowHeight="11.5" x14ac:dyDescent="0.25"/>
  <cols>
    <col min="1" max="1" width="9.1796875" style="15"/>
    <col min="2" max="2" width="80.7265625" style="15" customWidth="1"/>
    <col min="3" max="3" width="7.26953125" style="15" customWidth="1"/>
    <col min="4" max="5" width="22.453125" style="15" customWidth="1"/>
    <col min="6" max="6" width="11.1796875" style="15" customWidth="1"/>
    <col min="7" max="16384" width="9.1796875" style="15"/>
  </cols>
  <sheetData>
    <row r="1" spans="1:7" x14ac:dyDescent="0.25">
      <c r="B1" s="75" t="s">
        <v>1</v>
      </c>
      <c r="C1" s="42"/>
      <c r="D1" s="43"/>
      <c r="E1" s="43"/>
      <c r="F1" s="43"/>
    </row>
    <row r="2" spans="1:7" x14ac:dyDescent="0.25">
      <c r="B2" s="75" t="s">
        <v>79</v>
      </c>
      <c r="C2" s="42"/>
      <c r="D2" s="42"/>
      <c r="E2" s="42"/>
      <c r="F2" s="42"/>
    </row>
    <row r="3" spans="1:7" x14ac:dyDescent="0.25">
      <c r="B3" s="42" t="s">
        <v>102</v>
      </c>
      <c r="C3" s="42"/>
      <c r="D3" s="43"/>
      <c r="E3" s="43"/>
      <c r="F3" s="43"/>
    </row>
    <row r="4" spans="1:7" x14ac:dyDescent="0.25">
      <c r="B4" s="75" t="s">
        <v>3</v>
      </c>
      <c r="C4" s="9"/>
    </row>
    <row r="6" spans="1:7" x14ac:dyDescent="0.25">
      <c r="B6" s="14"/>
      <c r="C6" s="14"/>
      <c r="D6" s="88">
        <v>46203</v>
      </c>
      <c r="E6" s="88">
        <v>45838</v>
      </c>
    </row>
    <row r="7" spans="1:7" ht="11.25" customHeight="1" thickBot="1" x14ac:dyDescent="0.3">
      <c r="B7" s="14"/>
      <c r="C7" s="14"/>
      <c r="D7" s="89"/>
      <c r="E7" s="89"/>
    </row>
    <row r="8" spans="1:7" ht="12" thickTop="1" x14ac:dyDescent="0.25">
      <c r="A8" s="91"/>
      <c r="B8" s="114" t="s">
        <v>80</v>
      </c>
      <c r="C8" s="83"/>
      <c r="D8" s="85">
        <f>SUM(D10:D20)</f>
        <v>146907634</v>
      </c>
      <c r="E8" s="85">
        <f>SUM(E10:E20)</f>
        <v>92499380</v>
      </c>
    </row>
    <row r="9" spans="1:7" ht="12" thickBot="1" x14ac:dyDescent="0.3">
      <c r="A9" s="91"/>
      <c r="B9" s="114"/>
      <c r="C9" s="83"/>
      <c r="D9" s="115"/>
      <c r="E9" s="115"/>
    </row>
    <row r="10" spans="1:7" x14ac:dyDescent="0.25">
      <c r="B10" s="60" t="s">
        <v>81</v>
      </c>
      <c r="C10" s="1"/>
      <c r="D10" s="34">
        <v>0</v>
      </c>
      <c r="E10" s="34">
        <v>0</v>
      </c>
    </row>
    <row r="11" spans="1:7" x14ac:dyDescent="0.25">
      <c r="B11" s="60" t="s">
        <v>82</v>
      </c>
      <c r="C11" s="1"/>
      <c r="D11" s="37">
        <v>-10685917</v>
      </c>
      <c r="E11" s="37">
        <v>-10073801</v>
      </c>
    </row>
    <row r="12" spans="1:7" x14ac:dyDescent="0.25">
      <c r="B12" s="60" t="s">
        <v>83</v>
      </c>
      <c r="C12" s="1"/>
      <c r="D12" s="11">
        <v>45000953</v>
      </c>
      <c r="E12" s="37">
        <v>39805000</v>
      </c>
    </row>
    <row r="13" spans="1:7" x14ac:dyDescent="0.25">
      <c r="B13" s="60" t="s">
        <v>84</v>
      </c>
      <c r="C13" s="1"/>
      <c r="D13" s="11">
        <v>165860422</v>
      </c>
      <c r="E13" s="11">
        <v>121184893</v>
      </c>
      <c r="G13" s="36"/>
    </row>
    <row r="14" spans="1:7" x14ac:dyDescent="0.25">
      <c r="B14" s="60" t="s">
        <v>85</v>
      </c>
      <c r="C14" s="19"/>
      <c r="D14" s="37">
        <v>-94285336</v>
      </c>
      <c r="E14" s="37">
        <v>-112085927</v>
      </c>
    </row>
    <row r="15" spans="1:7" x14ac:dyDescent="0.25">
      <c r="B15" s="60" t="s">
        <v>86</v>
      </c>
      <c r="C15" s="19"/>
      <c r="D15" s="37">
        <v>-10918993</v>
      </c>
      <c r="E15" s="34">
        <v>0</v>
      </c>
    </row>
    <row r="16" spans="1:7" x14ac:dyDescent="0.25">
      <c r="B16" s="60" t="s">
        <v>87</v>
      </c>
      <c r="C16" s="1"/>
      <c r="D16" s="11">
        <v>2715901</v>
      </c>
      <c r="E16" s="11">
        <v>846702</v>
      </c>
    </row>
    <row r="17" spans="1:5" x14ac:dyDescent="0.25">
      <c r="B17" s="60" t="s">
        <v>88</v>
      </c>
      <c r="C17" s="1"/>
      <c r="D17" s="54">
        <v>51652890</v>
      </c>
      <c r="E17" s="54">
        <v>57760560</v>
      </c>
    </row>
    <row r="18" spans="1:5" x14ac:dyDescent="0.25">
      <c r="B18" s="60" t="s">
        <v>89</v>
      </c>
      <c r="C18" s="1"/>
      <c r="D18" s="37">
        <v>-3067811</v>
      </c>
      <c r="E18" s="37">
        <v>-3814237</v>
      </c>
    </row>
    <row r="19" spans="1:5" x14ac:dyDescent="0.25">
      <c r="B19" s="60" t="s">
        <v>90</v>
      </c>
      <c r="C19" s="1"/>
      <c r="D19" s="37">
        <v>-659985</v>
      </c>
      <c r="E19" s="37">
        <v>-899708</v>
      </c>
    </row>
    <row r="20" spans="1:5" x14ac:dyDescent="0.25">
      <c r="B20" s="60" t="s">
        <v>91</v>
      </c>
      <c r="C20" s="1"/>
      <c r="D20" s="37">
        <v>1295510</v>
      </c>
      <c r="E20" s="37">
        <v>-224102</v>
      </c>
    </row>
    <row r="21" spans="1:5" ht="11.25" customHeight="1" x14ac:dyDescent="0.25">
      <c r="A21" s="91"/>
      <c r="B21" s="110" t="s">
        <v>92</v>
      </c>
      <c r="C21" s="116"/>
      <c r="D21" s="112">
        <f>SUM(D24:D25)</f>
        <v>-828077</v>
      </c>
      <c r="E21" s="112">
        <f>SUM(E24:E25)</f>
        <v>-386267</v>
      </c>
    </row>
    <row r="22" spans="1:5" ht="11.25" customHeight="1" x14ac:dyDescent="0.25">
      <c r="A22" s="91"/>
      <c r="B22" s="110"/>
      <c r="C22" s="116"/>
      <c r="D22" s="112"/>
      <c r="E22" s="112"/>
    </row>
    <row r="23" spans="1:5" ht="15.65" hidden="1" customHeight="1" thickBot="1" x14ac:dyDescent="0.3">
      <c r="B23" s="76"/>
      <c r="C23" s="116"/>
      <c r="D23" s="113"/>
      <c r="E23" s="113"/>
    </row>
    <row r="24" spans="1:5" x14ac:dyDescent="0.25">
      <c r="B24" s="60" t="s">
        <v>93</v>
      </c>
      <c r="C24" s="1"/>
      <c r="D24" s="37">
        <v>-922343</v>
      </c>
      <c r="E24" s="37">
        <v>-386267</v>
      </c>
    </row>
    <row r="25" spans="1:5" x14ac:dyDescent="0.25">
      <c r="B25" s="60" t="s">
        <v>94</v>
      </c>
      <c r="C25" s="1"/>
      <c r="D25" s="54">
        <v>94266</v>
      </c>
      <c r="E25" s="54">
        <v>0</v>
      </c>
    </row>
    <row r="26" spans="1:5" x14ac:dyDescent="0.25">
      <c r="A26" s="117"/>
      <c r="B26" s="110" t="s">
        <v>95</v>
      </c>
      <c r="C26" s="83"/>
      <c r="D26" s="78">
        <f>SUM(D28:D30)</f>
        <v>-1965395</v>
      </c>
      <c r="E26" s="53">
        <f>SUM(E28:E30)</f>
        <v>-4860355</v>
      </c>
    </row>
    <row r="27" spans="1:5" ht="11.25" customHeight="1" thickBot="1" x14ac:dyDescent="0.3">
      <c r="A27" s="117"/>
      <c r="B27" s="110"/>
      <c r="C27" s="83"/>
      <c r="D27" s="79"/>
      <c r="E27" s="77"/>
    </row>
    <row r="28" spans="1:5" ht="11.25" customHeight="1" x14ac:dyDescent="0.25">
      <c r="B28" s="60" t="s">
        <v>96</v>
      </c>
      <c r="C28" s="1"/>
      <c r="D28" s="37">
        <v>-1780251</v>
      </c>
      <c r="E28" s="37">
        <v>-1414993</v>
      </c>
    </row>
    <row r="29" spans="1:5" ht="11.25" customHeight="1" x14ac:dyDescent="0.25">
      <c r="B29" s="60" t="s">
        <v>97</v>
      </c>
      <c r="C29" s="1"/>
      <c r="D29" s="37">
        <v>-185144</v>
      </c>
      <c r="E29" s="37">
        <v>-155375</v>
      </c>
    </row>
    <row r="30" spans="1:5" ht="11.25" customHeight="1" x14ac:dyDescent="0.25">
      <c r="B30" s="60" t="s">
        <v>98</v>
      </c>
      <c r="C30" s="1"/>
      <c r="D30" s="54">
        <v>0</v>
      </c>
      <c r="E30" s="37">
        <v>-3289987</v>
      </c>
    </row>
    <row r="31" spans="1:5" ht="15" customHeight="1" x14ac:dyDescent="0.25">
      <c r="A31" s="91"/>
      <c r="B31" s="110" t="s">
        <v>99</v>
      </c>
      <c r="C31" s="1"/>
      <c r="D31" s="120">
        <f>D8+D21+D26</f>
        <v>144114162</v>
      </c>
      <c r="E31" s="118">
        <f>E8+E21+E26</f>
        <v>87252758</v>
      </c>
    </row>
    <row r="32" spans="1:5" ht="12" thickBot="1" x14ac:dyDescent="0.3">
      <c r="A32" s="91"/>
      <c r="B32" s="110"/>
      <c r="C32" s="1"/>
      <c r="D32" s="121"/>
      <c r="E32" s="86"/>
    </row>
    <row r="33" spans="1:5" ht="12" thickTop="1" x14ac:dyDescent="0.25">
      <c r="A33" s="91"/>
      <c r="B33" s="110" t="s">
        <v>100</v>
      </c>
      <c r="C33" s="14"/>
      <c r="D33" s="119">
        <v>72337465</v>
      </c>
      <c r="E33" s="119">
        <v>18507269</v>
      </c>
    </row>
    <row r="34" spans="1:5" ht="12" thickBot="1" x14ac:dyDescent="0.3">
      <c r="A34" s="91"/>
      <c r="B34" s="110"/>
      <c r="C34" s="14"/>
      <c r="D34" s="86"/>
      <c r="E34" s="86"/>
    </row>
    <row r="35" spans="1:5" ht="12" thickTop="1" x14ac:dyDescent="0.25">
      <c r="A35" s="91"/>
      <c r="B35" s="110" t="s">
        <v>101</v>
      </c>
      <c r="C35" s="14"/>
      <c r="D35" s="111">
        <f>D31+D33</f>
        <v>216451627</v>
      </c>
      <c r="E35" s="111">
        <f>E31+E33</f>
        <v>105760027</v>
      </c>
    </row>
    <row r="36" spans="1:5" ht="12" thickBot="1" x14ac:dyDescent="0.3">
      <c r="A36" s="91"/>
      <c r="B36" s="110"/>
      <c r="C36" s="14"/>
      <c r="D36" s="86"/>
      <c r="E36" s="86"/>
    </row>
    <row r="37" spans="1:5" ht="12" thickTop="1" x14ac:dyDescent="0.25"/>
    <row r="43" spans="1:5" x14ac:dyDescent="0.25">
      <c r="B43" s="92" t="s">
        <v>33</v>
      </c>
      <c r="D43" s="92" t="s">
        <v>34</v>
      </c>
      <c r="E43" s="92"/>
    </row>
    <row r="44" spans="1:5" x14ac:dyDescent="0.25">
      <c r="B44" s="92"/>
      <c r="D44" s="92"/>
      <c r="E44" s="92"/>
    </row>
    <row r="45" spans="1:5" x14ac:dyDescent="0.25">
      <c r="B45" s="92"/>
      <c r="C45" s="14"/>
      <c r="D45" s="92"/>
      <c r="E45" s="92"/>
    </row>
    <row r="46" spans="1:5" x14ac:dyDescent="0.25">
      <c r="B46" s="92"/>
      <c r="C46" s="14"/>
      <c r="D46" s="92"/>
      <c r="E46" s="92"/>
    </row>
    <row r="47" spans="1:5" x14ac:dyDescent="0.25">
      <c r="B47" s="92"/>
      <c r="D47" s="92"/>
      <c r="E47" s="92"/>
    </row>
  </sheetData>
  <mergeCells count="29">
    <mergeCell ref="A21:A22"/>
    <mergeCell ref="B21:B22"/>
    <mergeCell ref="A8:A9"/>
    <mergeCell ref="B43:B47"/>
    <mergeCell ref="D43:E47"/>
    <mergeCell ref="A31:A32"/>
    <mergeCell ref="A33:A34"/>
    <mergeCell ref="A35:A36"/>
    <mergeCell ref="A26:A27"/>
    <mergeCell ref="E31:E32"/>
    <mergeCell ref="B33:B34"/>
    <mergeCell ref="B26:B27"/>
    <mergeCell ref="D33:D34"/>
    <mergeCell ref="E33:E34"/>
    <mergeCell ref="B31:B32"/>
    <mergeCell ref="D31:D32"/>
    <mergeCell ref="C26:C27"/>
    <mergeCell ref="B35:B36"/>
    <mergeCell ref="D35:D36"/>
    <mergeCell ref="E35:E36"/>
    <mergeCell ref="D6:D7"/>
    <mergeCell ref="E6:E7"/>
    <mergeCell ref="D21:D23"/>
    <mergeCell ref="B8:B9"/>
    <mergeCell ref="C8:C9"/>
    <mergeCell ref="D8:D9"/>
    <mergeCell ref="E8:E9"/>
    <mergeCell ref="E21:E23"/>
    <mergeCell ref="C21:C23"/>
  </mergeCells>
  <pageMargins left="0.7" right="0.7" top="0.75" bottom="0.75" header="0.3" footer="0.3"/>
  <pageSetup paperSize="256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Statement of financial position</vt:lpstr>
      <vt:lpstr>Profit or loss statement</vt:lpstr>
      <vt:lpstr>Statement of changes in equity</vt:lpstr>
      <vt:lpstr>Statement of cash flows</vt:lpstr>
      <vt:lpstr>'Profit or loss statement'!Print_Area</vt:lpstr>
      <vt:lpstr>'Statement of cash flows'!Print_Area</vt:lpstr>
      <vt:lpstr>'Statement of changes in equity'!Print_Area</vt:lpstr>
      <vt:lpstr>'Statement of financial position'!Print_Area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Veres</dc:creator>
  <cp:lastModifiedBy>Mihaela Susan</cp:lastModifiedBy>
  <cp:lastPrinted>2026-08-20T13:04:00Z</cp:lastPrinted>
  <dcterms:created xsi:type="dcterms:W3CDTF">2019-06-13T08:22:32Z</dcterms:created>
  <dcterms:modified xsi:type="dcterms:W3CDTF">2026-08-23T08:54:10Z</dcterms:modified>
</cp:coreProperties>
</file>