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-ul\DOCUMENT\MIHAELA\bvb2025\Raportari periodice\Raport S1 2025 - RO\BVB\"/>
    </mc:Choice>
  </mc:AlternateContent>
  <xr:revisionPtr revIDLastSave="0" documentId="13_ncr:1_{E89849C6-68CE-42C7-AC75-31DC444DE97D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situatia pozitiei financiare" sheetId="1" r:id="rId1"/>
    <sheet name="situatia profitului sau pierde" sheetId="2" r:id="rId2"/>
    <sheet name="situatia miscarii capitalurilor" sheetId="3" r:id="rId3"/>
    <sheet name="fluxurile de trezorerie" sheetId="4" r:id="rId4"/>
  </sheets>
  <definedNames>
    <definedName name="_xlnm.Print_Area" localSheetId="3">'fluxurile de trezorerie'!$B$1:$F$36</definedName>
    <definedName name="_xlnm.Print_Area" localSheetId="2">'situatia miscarii capitalurilor'!$A$1:$J$30</definedName>
    <definedName name="_xlnm.Print_Area" localSheetId="0">'situatia pozitiei financiare'!$B$2:$F$42</definedName>
    <definedName name="_xlnm.Print_Area" localSheetId="1">'situatia profitului sau pierde'!$B$2:$F$42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4" l="1"/>
  <c r="D31" i="4" s="1"/>
  <c r="J29" i="3"/>
  <c r="D8" i="4"/>
  <c r="E40" i="1"/>
  <c r="F30" i="1"/>
  <c r="F21" i="1"/>
  <c r="E25" i="2"/>
  <c r="D21" i="4"/>
  <c r="J25" i="3"/>
  <c r="J28" i="3"/>
  <c r="J23" i="3"/>
  <c r="J21" i="3"/>
  <c r="D20" i="3"/>
  <c r="D29" i="3" s="1"/>
  <c r="E20" i="3"/>
  <c r="E29" i="3" s="1"/>
  <c r="F20" i="3"/>
  <c r="F29" i="3" s="1"/>
  <c r="G20" i="3"/>
  <c r="G29" i="3" s="1"/>
  <c r="H20" i="3"/>
  <c r="H29" i="3" s="1"/>
  <c r="I20" i="3"/>
  <c r="I29" i="3" s="1"/>
  <c r="C20" i="3"/>
  <c r="C29" i="3" s="1"/>
  <c r="F25" i="2"/>
  <c r="E8" i="4"/>
  <c r="J16" i="3"/>
  <c r="J9" i="3"/>
  <c r="F38" i="2"/>
  <c r="F40" i="1"/>
  <c r="E26" i="4"/>
  <c r="E21" i="4"/>
  <c r="J18" i="3"/>
  <c r="J14" i="3"/>
  <c r="J11" i="3"/>
  <c r="E30" i="1"/>
  <c r="E21" i="1"/>
  <c r="E38" i="2"/>
  <c r="F16" i="2"/>
  <c r="F27" i="2" s="1"/>
  <c r="E16" i="2"/>
  <c r="D35" i="4" l="1"/>
  <c r="E27" i="2"/>
  <c r="E31" i="2" s="1"/>
  <c r="E39" i="2" s="1"/>
  <c r="J20" i="3"/>
  <c r="E31" i="4"/>
  <c r="E35" i="4" s="1"/>
  <c r="E41" i="1"/>
  <c r="F41" i="1"/>
  <c r="F31" i="2"/>
  <c r="F39" i="2" s="1"/>
</calcChain>
</file>

<file path=xl/sharedStrings.xml><?xml version="1.0" encoding="utf-8"?>
<sst xmlns="http://schemas.openxmlformats.org/spreadsheetml/2006/main" count="126" uniqueCount="107">
  <si>
    <t>Nota</t>
  </si>
  <si>
    <t>Numerar și echivalente de numerar</t>
  </si>
  <si>
    <t>Active financiare recunoscute la valoare justă prin contul de profit sau pierdere</t>
  </si>
  <si>
    <t>Active financiare recunoscute la valoare justă prin alte elemente ale rezultatului global</t>
  </si>
  <si>
    <t>Active financiare la cost amortizat</t>
  </si>
  <si>
    <t>Alte active</t>
  </si>
  <si>
    <t>Imobilizări necorporale</t>
  </si>
  <si>
    <t>Imobilizări corporale</t>
  </si>
  <si>
    <t>Total active</t>
  </si>
  <si>
    <t xml:space="preserve">Datorii financiare </t>
  </si>
  <si>
    <t>Datorii privind impozitul amânat</t>
  </si>
  <si>
    <t>Alte datorii</t>
  </si>
  <si>
    <t>Total datorii</t>
  </si>
  <si>
    <t>Capital social</t>
  </si>
  <si>
    <t>Rezultatul reportat</t>
  </si>
  <si>
    <t>Rezerve din reevaluarea activelor financiare recunoscute la valoare justă prin alte elemente ale rezultatului global</t>
  </si>
  <si>
    <t>Rezerva din reevaluarea imobilizărilor corporale</t>
  </si>
  <si>
    <t>Alte rezerve</t>
  </si>
  <si>
    <t>Acțiuni proprii</t>
  </si>
  <si>
    <t>Total capitaluri proprii</t>
  </si>
  <si>
    <t>Total datorii şi capitaluri proprii</t>
  </si>
  <si>
    <t>Descriere</t>
  </si>
  <si>
    <t>Venituri din dividende</t>
  </si>
  <si>
    <t xml:space="preserve">Total venituri nete </t>
  </si>
  <si>
    <t>Cheltuieli privind comisioanele și onorariile</t>
  </si>
  <si>
    <t>Profit înainte de impozitare</t>
  </si>
  <si>
    <t>Profitul net al exerciţiului</t>
  </si>
  <si>
    <t>Alte elemente ale rezultatului global:</t>
  </si>
  <si>
    <t>Creșteri/(Scăderi) ale rezervei din reevaluarea imobilizărilor corporale, netă de impozit amânat</t>
  </si>
  <si>
    <t>Rezultatul global total al exercițiului</t>
  </si>
  <si>
    <t xml:space="preserve">Rezerva din reevaluarea imobilizărilor     corporale </t>
  </si>
  <si>
    <t xml:space="preserve">  Alte rezerve </t>
  </si>
  <si>
    <t>Total</t>
  </si>
  <si>
    <t>Rezultatul global:</t>
  </si>
  <si>
    <t>Rezultat global total aferent perioadei</t>
  </si>
  <si>
    <t>Alocarea rezervelor provenite din repartizarea profiturilor anilor anteriori</t>
  </si>
  <si>
    <r>
      <t>Rezerve din reevaluarea activelor financiare recunoscute la valoare justă prin alte elemente ale rezultatului globa</t>
    </r>
    <r>
      <rPr>
        <sz val="9"/>
        <color indexed="8"/>
        <rFont val="Verdana"/>
        <family val="2"/>
        <charset val="238"/>
      </rPr>
      <t>l</t>
    </r>
  </si>
  <si>
    <t xml:space="preserve">   Rezultatul  reportat  </t>
  </si>
  <si>
    <t xml:space="preserve">  Capital  social </t>
  </si>
  <si>
    <t>Fluxuri de trezorerie din activităţi de exploatare total, din care:</t>
  </si>
  <si>
    <t xml:space="preserve">Încasări de la clienţi </t>
  </si>
  <si>
    <t>Plăţi către furnizori şi angajaţi</t>
  </si>
  <si>
    <t>Dobânzi încasate</t>
  </si>
  <si>
    <t>Plăţi pentru achiziţionarea de imobilizări corporale şi necorporale</t>
  </si>
  <si>
    <t>Creşterea/(scăderea) netă a numerarului şi echivalentelor de numerar</t>
  </si>
  <si>
    <t>Numerar şi echivalente de numerar la începutul exerciţiului financiar</t>
  </si>
  <si>
    <t>Numerar şi echivalente de numerar la sfârșitul exerciţiului financiar</t>
  </si>
  <si>
    <t>SITUAŢIA PROFITULUI SAU PIERDERII ȘI ALTE ELEMENTE ALE REZULTATULUI GLOBAL</t>
  </si>
  <si>
    <t>Venituri din dobânzi bancare</t>
  </si>
  <si>
    <t>Venituri din exploatare</t>
  </si>
  <si>
    <t>Cheltuieli de exploatare</t>
  </si>
  <si>
    <t xml:space="preserve">Câștig/(pierdere)  din reevaluarea activelor financiare recunoscute la valoarea justă prin alte elemente ale rezultatului global, net(ă) de impozit amânat                                                                                                                                                </t>
  </si>
  <si>
    <t>Datorii privind impozitul pe profitul curent</t>
  </si>
  <si>
    <t>Transferul amortizării imobilizărilor corporale reevaluate la rezultat reportat ca urmare a scoaterii din funcțiune, netă de impozit</t>
  </si>
  <si>
    <t>Tranzacții cu acționarii, recunoscute direct în capitalurile proprii :</t>
  </si>
  <si>
    <t>Încasări din vânzarea de participații</t>
  </si>
  <si>
    <t>Plăți pentru achiziționarea de participații</t>
  </si>
  <si>
    <t>Dividende încasate (nete de impozitul reținut la sursă)</t>
  </si>
  <si>
    <t>Plăți privind contribuții, taxe, impozite datorate către bugetul de stat</t>
  </si>
  <si>
    <t>Fluxuri de trezorerie din activităţi de finanţare total, din care :</t>
  </si>
  <si>
    <t xml:space="preserve">SITUAŢIA FLUXURILOR DE TREZORERIE </t>
  </si>
  <si>
    <t xml:space="preserve">SITUATIA MISCARILOR IN CAPITALURILE PROPRII </t>
  </si>
  <si>
    <t>(Toate sumele sunt exprimate  în lei)</t>
  </si>
  <si>
    <t xml:space="preserve">Active reprezentand drepturi de utilizare a activelor suport in contracte de leasing </t>
  </si>
  <si>
    <t xml:space="preserve">Datorii din contracte de leasing </t>
  </si>
  <si>
    <t>Costuri de finantare</t>
  </si>
  <si>
    <t>Impozit pe profit platit</t>
  </si>
  <si>
    <t>Incasari din vanzari de imobilizari corporale</t>
  </si>
  <si>
    <t>Plati aferente contractelor de leasing</t>
  </si>
  <si>
    <t>Elemente care nu vor fi clasificate ulterior în profit sau pierdere :</t>
  </si>
  <si>
    <t>Alte elemente ale rezultatului global al exercițiului – total</t>
  </si>
  <si>
    <t>Rezultat pe acțiune</t>
  </si>
  <si>
    <t>Rezultat diluat pe acțiune</t>
  </si>
  <si>
    <t xml:space="preserve">Cheltuieli totale cu beneficiile  personalului   </t>
  </si>
  <si>
    <t>Rezerva de reevaluarea imobilizărilor corporale,  netă de impozit amânat</t>
  </si>
  <si>
    <t>Transferul rezervei în rezultatul reportat ca urmare a vânzării activelor financiare recunoscute la valoare justă prin alte elemente ale rezultatului global, netă de impozit amânat</t>
  </si>
  <si>
    <t>Șef Departament Financiar
Vereș Diana</t>
  </si>
  <si>
    <t>Alte plăți legate de funcționarea Societății</t>
  </si>
  <si>
    <t>Alte plăţi aferente activităţii de investiţii (inclusiv comisioane brokeraj aferente vânzărilor)</t>
  </si>
  <si>
    <t>Fluxuri de trezorerie din activităţi de investiție total, din care :</t>
  </si>
  <si>
    <t>(Pierderea)/Reluarea pierderii din deprecierea activelor financiare</t>
  </si>
  <si>
    <t>Total cheltuieli</t>
  </si>
  <si>
    <t>Beneficii acordate salariatilor si conducerii sub forma instrumentelor de capitaluri proprii</t>
  </si>
  <si>
    <t>Actiuni proprii</t>
  </si>
  <si>
    <t>Plati pentru actiuni proprii rascumparate</t>
  </si>
  <si>
    <t>TRANSILVANIA INVESTMENTS ALLIANCE S.A.</t>
  </si>
  <si>
    <t>Titluri de stat recunoscute la valoare justa prin contul de profit sau pierdere</t>
  </si>
  <si>
    <t>Provizioane pentru riscuri si cheltuieli</t>
  </si>
  <si>
    <t>Venituri din dobanzi titluri de stat recunoscute ca active financiare la valoarea justa 
prin contul de profit sau pierdere</t>
  </si>
  <si>
    <t>Câștig net/( Pierdere netă) din activele financiare evaluate la valoare justă prin contul de profit și pierdere</t>
  </si>
  <si>
    <t>Alocarea instrumentelor financiare in cadrul Stock Option Plan</t>
  </si>
  <si>
    <t>Actiuni proprii rascumparate</t>
  </si>
  <si>
    <t>(Pierderea)/Reluarea pierderii din provizioane</t>
  </si>
  <si>
    <t>Câștig net/(Pierdere netă) din reevaluarea activelor financiare recunoscute la valoare justă prin alte elemente ale rezultatului global, net de impozit amânat</t>
  </si>
  <si>
    <t>Dividende distribuite</t>
  </si>
  <si>
    <t>Președinte Executiv
Moldovan Marius Adrian</t>
  </si>
  <si>
    <t>Încasări din vânzarea de obligațiuni/obligațiuni ajunse la maturitate</t>
  </si>
  <si>
    <t>Venit/(Cheltuială) impozit pe profit</t>
  </si>
  <si>
    <t>Creante privind impozitul pe profit</t>
  </si>
  <si>
    <t>Sold la 1 ianuarie 2025</t>
  </si>
  <si>
    <t>Profitul perioadei</t>
  </si>
  <si>
    <t xml:space="preserve">Dividende plătite acţionarilor </t>
  </si>
  <si>
    <t>SITUAŢIA POZIȚIEI FINANCIARE LA 30 IUNIE 2025</t>
  </si>
  <si>
    <t xml:space="preserve"> LA 30 IUNIE 2025</t>
  </si>
  <si>
    <t>-</t>
  </si>
  <si>
    <t>Sold la 30 iunie 2025</t>
  </si>
  <si>
    <t>(Toate sumele sunt exprimate în lei)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</si>
</sst>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-* #,##0.00\ _l_e_i_-;\-* #,##0.00\ _l_e_i_-;_-* &quot;-&quot;??\ _l_e_i_-;_-@_-"/>
    <numFmt numFmtId="165" formatCode="0.0000"/>
    <numFmt numFmtId="166" formatCode="_-* #,##0\ _l_e_i_-;\-* #,##0\ _l_e_i_-;_-* &quot;-&quot;??\ _l_e_i_-;_-@_-"/>
  </numFmts>
  <fonts count="15" x14ac:knownFonts="1">
    <font>
      <sz val="11"/>
      <color theme="1"/>
      <name val="Calibri"/>
      <family val="2"/>
      <charset val="238"/>
      <scheme val="minor"/>
    </font>
    <font>
      <sz val="9"/>
      <color indexed="8"/>
      <name val="Verdana"/>
      <family val="2"/>
      <charset val="238"/>
    </font>
    <font>
      <sz val="9"/>
      <name val="Verdana"/>
      <family val="2"/>
      <charset val="238"/>
    </font>
    <font>
      <b/>
      <sz val="9"/>
      <color indexed="8"/>
      <name val="Verdana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i/>
      <sz val="9"/>
      <color theme="1"/>
      <name val="Verdana"/>
      <family val="2"/>
      <charset val="238"/>
    </font>
    <font>
      <b/>
      <sz val="9"/>
      <color rgb="FFFF0000"/>
      <name val="Verdana"/>
      <family val="2"/>
      <charset val="238"/>
    </font>
    <font>
      <b/>
      <i/>
      <sz val="9"/>
      <color theme="1"/>
      <name val="Verdana"/>
      <family val="2"/>
      <charset val="238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  <charset val="238"/>
    </font>
    <font>
      <b/>
      <sz val="9"/>
      <color theme="0"/>
      <name val="Verdana"/>
      <family val="2"/>
      <charset val="238"/>
    </font>
    <font>
      <b/>
      <sz val="9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E7CDD"/>
        <bgColor indexed="64"/>
      </patternFill>
    </fill>
    <fill>
      <patternFill patternType="solid">
        <fgColor rgb="FFEA821F"/>
        <bgColor indexed="64"/>
      </patternFill>
    </fill>
    <fill>
      <patternFill patternType="solid">
        <fgColor rgb="FF1DAA6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22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3" fontId="6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3" fontId="5" fillId="0" borderId="0" xfId="0" applyNumberFormat="1" applyFont="1"/>
    <xf numFmtId="3" fontId="2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vertical="center" wrapText="1"/>
    </xf>
    <xf numFmtId="0" fontId="6" fillId="0" borderId="3" xfId="0" applyFont="1" applyBorder="1" applyAlignment="1">
      <alignment vertical="center" wrapText="1"/>
    </xf>
    <xf numFmtId="165" fontId="5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3" fontId="6" fillId="0" borderId="0" xfId="0" applyNumberFormat="1" applyFont="1" applyAlignment="1">
      <alignment vertical="center"/>
    </xf>
    <xf numFmtId="164" fontId="5" fillId="0" borderId="0" xfId="1" applyFont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166" fontId="5" fillId="0" borderId="0" xfId="1" applyNumberFormat="1" applyFont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/>
    </xf>
    <xf numFmtId="37" fontId="11" fillId="0" borderId="0" xfId="1" applyNumberFormat="1" applyFont="1" applyBorder="1" applyAlignment="1">
      <alignment horizontal="right" vertical="center"/>
    </xf>
    <xf numFmtId="164" fontId="5" fillId="0" borderId="0" xfId="1" applyFont="1" applyAlignment="1">
      <alignment horizontal="right" vertical="center"/>
    </xf>
    <xf numFmtId="37" fontId="5" fillId="0" borderId="0" xfId="1" applyNumberFormat="1" applyFont="1" applyBorder="1" applyAlignment="1">
      <alignment horizontal="right" vertical="center"/>
    </xf>
    <xf numFmtId="164" fontId="5" fillId="0" borderId="0" xfId="1" applyFont="1"/>
    <xf numFmtId="3" fontId="11" fillId="0" borderId="0" xfId="0" applyNumberFormat="1" applyFont="1" applyAlignment="1">
      <alignment vertical="center" wrapText="1"/>
    </xf>
    <xf numFmtId="37" fontId="5" fillId="0" borderId="0" xfId="1" applyNumberFormat="1" applyFont="1" applyAlignment="1">
      <alignment horizontal="right" vertical="center"/>
    </xf>
    <xf numFmtId="43" fontId="5" fillId="0" borderId="0" xfId="1" applyNumberFormat="1" applyFont="1" applyBorder="1" applyAlignment="1">
      <alignment horizontal="right" vertical="center" wrapText="1"/>
    </xf>
    <xf numFmtId="43" fontId="5" fillId="0" borderId="0" xfId="1" applyNumberFormat="1" applyFont="1" applyBorder="1" applyAlignment="1">
      <alignment horizontal="right" wrapText="1"/>
    </xf>
    <xf numFmtId="41" fontId="10" fillId="0" borderId="8" xfId="0" applyNumberFormat="1" applyFont="1" applyBorder="1" applyAlignment="1">
      <alignment horizontal="right" vertical="center"/>
    </xf>
    <xf numFmtId="43" fontId="11" fillId="0" borderId="0" xfId="1" applyNumberFormat="1" applyFont="1" applyBorder="1" applyAlignment="1">
      <alignment horizontal="right" vertical="center"/>
    </xf>
    <xf numFmtId="41" fontId="11" fillId="0" borderId="0" xfId="1" applyNumberFormat="1" applyFont="1" applyBorder="1" applyAlignment="1">
      <alignment horizontal="right" vertical="center"/>
    </xf>
    <xf numFmtId="41" fontId="11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/>
    </xf>
    <xf numFmtId="0" fontId="2" fillId="0" borderId="0" xfId="0" applyFont="1"/>
    <xf numFmtId="0" fontId="13" fillId="2" borderId="0" xfId="0" applyFont="1" applyFill="1" applyAlignment="1">
      <alignment vertical="center"/>
    </xf>
    <xf numFmtId="0" fontId="14" fillId="3" borderId="0" xfId="0" applyFont="1" applyFill="1" applyAlignment="1">
      <alignment vertical="center" wrapText="1"/>
    </xf>
    <xf numFmtId="0" fontId="13" fillId="4" borderId="0" xfId="0" applyFont="1" applyFill="1" applyAlignment="1">
      <alignment vertical="center"/>
    </xf>
    <xf numFmtId="0" fontId="13" fillId="4" borderId="0" xfId="0" applyFont="1" applyFill="1" applyAlignment="1">
      <alignment vertical="center" wrapText="1"/>
    </xf>
    <xf numFmtId="37" fontId="10" fillId="0" borderId="4" xfId="0" applyNumberFormat="1" applyFont="1" applyBorder="1" applyAlignment="1">
      <alignment horizontal="right" vertical="center" wrapText="1"/>
    </xf>
    <xf numFmtId="37" fontId="5" fillId="0" borderId="0" xfId="0" applyNumberFormat="1" applyFont="1" applyAlignment="1">
      <alignment horizontal="right" vertical="center" wrapText="1"/>
    </xf>
    <xf numFmtId="3" fontId="10" fillId="0" borderId="0" xfId="0" applyNumberFormat="1" applyFont="1" applyAlignment="1">
      <alignment horizontal="right" vertical="center" wrapText="1"/>
    </xf>
    <xf numFmtId="37" fontId="6" fillId="0" borderId="2" xfId="1" applyNumberFormat="1" applyFont="1" applyBorder="1" applyAlignment="1">
      <alignment horizontal="right" vertical="center" wrapText="1"/>
    </xf>
    <xf numFmtId="37" fontId="5" fillId="0" borderId="0" xfId="1" applyNumberFormat="1" applyFont="1" applyBorder="1" applyAlignment="1">
      <alignment horizontal="right" wrapText="1"/>
    </xf>
    <xf numFmtId="0" fontId="7" fillId="0" borderId="0" xfId="0" applyFont="1" applyAlignment="1">
      <alignment horizontal="center" wrapText="1"/>
    </xf>
    <xf numFmtId="14" fontId="6" fillId="0" borderId="0" xfId="0" applyNumberFormat="1" applyFont="1" applyAlignment="1">
      <alignment horizontal="right" vertical="center" wrapText="1"/>
    </xf>
    <xf numFmtId="14" fontId="6" fillId="0" borderId="2" xfId="0" applyNumberFormat="1" applyFont="1" applyBorder="1" applyAlignment="1">
      <alignment horizontal="right" vertical="center" wrapText="1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 wrapText="1"/>
    </xf>
    <xf numFmtId="3" fontId="6" fillId="0" borderId="6" xfId="0" applyNumberFormat="1" applyFont="1" applyBorder="1" applyAlignment="1">
      <alignment horizontal="right" vertical="center" wrapText="1"/>
    </xf>
    <xf numFmtId="3" fontId="6" fillId="0" borderId="2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3" fontId="6" fillId="0" borderId="3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14" fontId="6" fillId="0" borderId="0" xfId="0" applyNumberFormat="1" applyFont="1" applyAlignment="1">
      <alignment horizontal="right" vertical="center"/>
    </xf>
    <xf numFmtId="14" fontId="6" fillId="0" borderId="2" xfId="0" applyNumberFormat="1" applyFont="1" applyBorder="1" applyAlignment="1">
      <alignment horizontal="right" vertical="center"/>
    </xf>
    <xf numFmtId="0" fontId="14" fillId="3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14" fillId="3" borderId="0" xfId="0" applyFont="1" applyFill="1" applyAlignment="1">
      <alignment horizontal="left" vertical="center"/>
    </xf>
    <xf numFmtId="164" fontId="5" fillId="0" borderId="0" xfId="1" applyFont="1" applyBorder="1" applyAlignment="1">
      <alignment horizontal="right" vertical="center" wrapText="1"/>
    </xf>
    <xf numFmtId="3" fontId="6" fillId="0" borderId="7" xfId="0" applyNumberFormat="1" applyFont="1" applyBorder="1" applyAlignment="1">
      <alignment horizontal="right" vertical="center"/>
    </xf>
    <xf numFmtId="41" fontId="6" fillId="0" borderId="7" xfId="0" applyNumberFormat="1" applyFont="1" applyBorder="1" applyAlignment="1">
      <alignment horizontal="right" vertical="center"/>
    </xf>
    <xf numFmtId="41" fontId="6" fillId="0" borderId="2" xfId="0" applyNumberFormat="1" applyFont="1" applyBorder="1" applyAlignment="1">
      <alignment horizontal="right" vertical="center"/>
    </xf>
    <xf numFmtId="41" fontId="11" fillId="0" borderId="0" xfId="0" applyNumberFormat="1" applyFont="1" applyAlignment="1">
      <alignment horizontal="right" vertical="center" wrapText="1"/>
    </xf>
    <xf numFmtId="43" fontId="5" fillId="0" borderId="0" xfId="1" applyNumberFormat="1" applyFont="1" applyBorder="1" applyAlignment="1">
      <alignment horizontal="right" wrapText="1"/>
    </xf>
    <xf numFmtId="0" fontId="6" fillId="0" borderId="0" xfId="0" applyFont="1" applyAlignment="1">
      <alignment horizontal="right" vertical="center"/>
    </xf>
    <xf numFmtId="164" fontId="5" fillId="0" borderId="0" xfId="1" applyFont="1" applyBorder="1" applyAlignment="1">
      <alignment horizontal="right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right" vertical="center"/>
    </xf>
    <xf numFmtId="43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horizontal="center" wrapText="1"/>
    </xf>
    <xf numFmtId="3" fontId="6" fillId="0" borderId="7" xfId="0" applyNumberFormat="1" applyFont="1" applyBorder="1" applyAlignment="1">
      <alignment horizontal="right" vertical="center" wrapText="1"/>
    </xf>
    <xf numFmtId="0" fontId="13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center" vertical="center" wrapText="1"/>
    </xf>
    <xf numFmtId="41" fontId="6" fillId="0" borderId="0" xfId="0" applyNumberFormat="1" applyFont="1" applyAlignment="1">
      <alignment horizontal="right" vertical="center"/>
    </xf>
    <xf numFmtId="41" fontId="6" fillId="0" borderId="1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 wrapText="1"/>
    </xf>
    <xf numFmtId="0" fontId="13" fillId="3" borderId="0" xfId="0" applyFont="1" applyFill="1" applyAlignment="1">
      <alignment horizontal="left" vertical="center" wrapText="1"/>
    </xf>
    <xf numFmtId="38" fontId="12" fillId="0" borderId="7" xfId="0" applyNumberFormat="1" applyFont="1" applyBorder="1" applyAlignment="1">
      <alignment horizontal="right" vertical="center" wrapText="1"/>
    </xf>
    <xf numFmtId="38" fontId="12" fillId="0" borderId="2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14" fontId="6" fillId="0" borderId="1" xfId="0" applyNumberFormat="1" applyFont="1" applyBorder="1" applyAlignment="1">
      <alignment horizontal="right" vertical="center"/>
    </xf>
    <xf numFmtId="41" fontId="6" fillId="0" borderId="0" xfId="1" applyNumberFormat="1" applyFont="1" applyAlignment="1">
      <alignment horizontal="right" vertical="center"/>
    </xf>
    <xf numFmtId="41" fontId="6" fillId="0" borderId="1" xfId="1" applyNumberFormat="1" applyFont="1" applyBorder="1" applyAlignment="1">
      <alignment horizontal="right" vertical="center"/>
    </xf>
    <xf numFmtId="37" fontId="6" fillId="0" borderId="0" xfId="0" applyNumberFormat="1" applyFont="1" applyAlignment="1">
      <alignment horizontal="right" vertical="center" wrapText="1"/>
    </xf>
    <xf numFmtId="37" fontId="6" fillId="0" borderId="1" xfId="0" applyNumberFormat="1" applyFont="1" applyBorder="1" applyAlignment="1">
      <alignment horizontal="right" vertical="center" wrapText="1"/>
    </xf>
    <xf numFmtId="0" fontId="13" fillId="3" borderId="0" xfId="0" applyFont="1" applyFill="1" applyAlignment="1">
      <alignment horizontal="center" vertical="center"/>
    </xf>
    <xf numFmtId="3" fontId="6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41" fontId="5" fillId="0" borderId="0" xfId="1" applyNumberFormat="1" applyFont="1" applyBorder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EA821F"/>
      <color rgb="FF1DAA6C"/>
      <color rgb="FF4E7C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E7CDD"/>
    <pageSetUpPr fitToPage="1"/>
  </sheetPr>
  <dimension ref="B2:F61"/>
  <sheetViews>
    <sheetView topLeftCell="A12" zoomScale="93" zoomScaleNormal="93" workbookViewId="0">
      <selection activeCell="H37" sqref="H37"/>
    </sheetView>
  </sheetViews>
  <sheetFormatPr defaultColWidth="9.140625" defaultRowHeight="11.25" x14ac:dyDescent="0.15"/>
  <cols>
    <col min="1" max="1" width="9.140625" style="15"/>
    <col min="2" max="2" width="48.28515625" style="15" customWidth="1"/>
    <col min="3" max="4" width="9.140625" style="15"/>
    <col min="5" max="5" width="18.5703125" style="15" customWidth="1"/>
    <col min="6" max="6" width="21.7109375" style="15" customWidth="1"/>
    <col min="7" max="16384" width="9.140625" style="15"/>
  </cols>
  <sheetData>
    <row r="2" spans="2:6" x14ac:dyDescent="0.15">
      <c r="B2" s="51" t="s">
        <v>85</v>
      </c>
      <c r="C2" s="52"/>
    </row>
    <row r="3" spans="2:6" x14ac:dyDescent="0.15">
      <c r="B3" s="51" t="s">
        <v>102</v>
      </c>
      <c r="C3" s="52"/>
    </row>
    <row r="4" spans="2:6" x14ac:dyDescent="0.15">
      <c r="B4" s="20"/>
    </row>
    <row r="5" spans="2:6" x14ac:dyDescent="0.15">
      <c r="B5" s="9" t="s">
        <v>62</v>
      </c>
    </row>
    <row r="6" spans="2:6" x14ac:dyDescent="0.15">
      <c r="B6" s="9"/>
    </row>
    <row r="7" spans="2:6" x14ac:dyDescent="0.15">
      <c r="B7" s="9"/>
    </row>
    <row r="8" spans="2:6" x14ac:dyDescent="0.15">
      <c r="B8" s="67" t="s">
        <v>21</v>
      </c>
      <c r="C8" s="66" t="s">
        <v>0</v>
      </c>
      <c r="D8" s="65"/>
      <c r="E8" s="63">
        <v>45838</v>
      </c>
      <c r="F8" s="63">
        <v>45657</v>
      </c>
    </row>
    <row r="9" spans="2:6" ht="12" thickBot="1" x14ac:dyDescent="0.2">
      <c r="B9" s="67"/>
      <c r="C9" s="72"/>
      <c r="D9" s="65"/>
      <c r="E9" s="64"/>
      <c r="F9" s="64"/>
    </row>
    <row r="10" spans="2:6" ht="12" thickTop="1" x14ac:dyDescent="0.15">
      <c r="B10" s="1"/>
      <c r="C10" s="7"/>
      <c r="D10" s="8"/>
      <c r="E10" s="8"/>
      <c r="F10" s="2"/>
    </row>
    <row r="11" spans="2:6" x14ac:dyDescent="0.15">
      <c r="B11" s="1" t="s">
        <v>1</v>
      </c>
      <c r="C11" s="7">
        <v>11</v>
      </c>
      <c r="D11" s="2"/>
      <c r="E11" s="22">
        <v>105760027</v>
      </c>
      <c r="F11" s="22">
        <v>18507269</v>
      </c>
    </row>
    <row r="12" spans="2:6" ht="42.75" customHeight="1" x14ac:dyDescent="0.15">
      <c r="B12" s="1" t="s">
        <v>2</v>
      </c>
      <c r="C12" s="12">
        <v>12</v>
      </c>
      <c r="D12" s="2"/>
      <c r="E12" s="3">
        <v>748846052</v>
      </c>
      <c r="F12" s="3">
        <v>732045656</v>
      </c>
    </row>
    <row r="13" spans="2:6" ht="42.75" customHeight="1" x14ac:dyDescent="0.15">
      <c r="B13" s="1" t="s">
        <v>86</v>
      </c>
      <c r="C13" s="12"/>
      <c r="D13" s="2"/>
      <c r="E13" s="3">
        <v>102260963</v>
      </c>
      <c r="F13" s="3">
        <v>117881986</v>
      </c>
    </row>
    <row r="14" spans="2:6" ht="33" customHeight="1" x14ac:dyDescent="0.15">
      <c r="B14" s="1" t="s">
        <v>3</v>
      </c>
      <c r="C14" s="7">
        <v>13</v>
      </c>
      <c r="D14" s="2"/>
      <c r="E14" s="3">
        <v>1139687136</v>
      </c>
      <c r="F14" s="3">
        <v>1027186801</v>
      </c>
    </row>
    <row r="15" spans="2:6" x14ac:dyDescent="0.15">
      <c r="B15" s="1" t="s">
        <v>4</v>
      </c>
      <c r="C15" s="7">
        <v>14</v>
      </c>
      <c r="D15" s="2"/>
      <c r="E15" s="3">
        <v>3715207</v>
      </c>
      <c r="F15" s="3">
        <v>7554912</v>
      </c>
    </row>
    <row r="16" spans="2:6" x14ac:dyDescent="0.15">
      <c r="B16" s="1" t="s">
        <v>5</v>
      </c>
      <c r="C16" s="7">
        <v>15</v>
      </c>
      <c r="D16" s="2"/>
      <c r="E16" s="3">
        <v>816856</v>
      </c>
      <c r="F16" s="3">
        <v>697556</v>
      </c>
    </row>
    <row r="17" spans="2:6" x14ac:dyDescent="0.15">
      <c r="B17" s="1" t="s">
        <v>98</v>
      </c>
      <c r="C17" s="7"/>
      <c r="D17" s="2"/>
      <c r="E17" s="3" t="s">
        <v>104</v>
      </c>
      <c r="F17" s="3">
        <v>2640990</v>
      </c>
    </row>
    <row r="18" spans="2:6" x14ac:dyDescent="0.15">
      <c r="B18" s="1" t="s">
        <v>6</v>
      </c>
      <c r="C18" s="7">
        <v>16</v>
      </c>
      <c r="D18" s="2"/>
      <c r="E18" s="3">
        <v>58584</v>
      </c>
      <c r="F18" s="3">
        <v>77016</v>
      </c>
    </row>
    <row r="19" spans="2:6" x14ac:dyDescent="0.15">
      <c r="B19" s="1" t="s">
        <v>7</v>
      </c>
      <c r="C19" s="7">
        <v>17</v>
      </c>
      <c r="D19" s="2"/>
      <c r="E19" s="3">
        <v>19027402</v>
      </c>
      <c r="F19" s="3">
        <v>19203166</v>
      </c>
    </row>
    <row r="20" spans="2:6" ht="23.25" thickBot="1" x14ac:dyDescent="0.2">
      <c r="B20" s="1" t="s">
        <v>63</v>
      </c>
      <c r="C20" s="7">
        <v>18</v>
      </c>
      <c r="D20" s="2"/>
      <c r="E20" s="3">
        <v>1047553</v>
      </c>
      <c r="F20" s="3">
        <v>1162589</v>
      </c>
    </row>
    <row r="21" spans="2:6" ht="15" customHeight="1" x14ac:dyDescent="0.15">
      <c r="B21" s="68" t="s">
        <v>8</v>
      </c>
      <c r="C21" s="66"/>
      <c r="D21" s="73"/>
      <c r="E21" s="69">
        <f>SUM(E11:E20)</f>
        <v>2121219780</v>
      </c>
      <c r="F21" s="69">
        <f>SUM(F11:F20)-2</f>
        <v>1926957939</v>
      </c>
    </row>
    <row r="22" spans="2:6" ht="12" thickBot="1" x14ac:dyDescent="0.2">
      <c r="B22" s="68"/>
      <c r="C22" s="66"/>
      <c r="D22" s="73"/>
      <c r="E22" s="70"/>
      <c r="F22" s="70"/>
    </row>
    <row r="23" spans="2:6" ht="12" thickTop="1" x14ac:dyDescent="0.15">
      <c r="B23" s="1"/>
      <c r="C23" s="7"/>
      <c r="D23" s="2"/>
      <c r="E23" s="2"/>
      <c r="F23" s="2"/>
    </row>
    <row r="24" spans="2:6" x14ac:dyDescent="0.15">
      <c r="B24" s="1" t="s">
        <v>9</v>
      </c>
      <c r="C24" s="7">
        <v>19</v>
      </c>
      <c r="D24" s="2"/>
      <c r="E24" s="3">
        <v>56119226</v>
      </c>
      <c r="F24" s="3">
        <v>23044914</v>
      </c>
    </row>
    <row r="25" spans="2:6" x14ac:dyDescent="0.15">
      <c r="B25" s="1" t="s">
        <v>64</v>
      </c>
      <c r="C25" s="7">
        <v>18</v>
      </c>
      <c r="D25" s="2"/>
      <c r="E25" s="3">
        <v>1360436</v>
      </c>
      <c r="F25" s="3">
        <v>1384287</v>
      </c>
    </row>
    <row r="26" spans="2:6" x14ac:dyDescent="0.15">
      <c r="B26" s="6" t="s">
        <v>10</v>
      </c>
      <c r="C26" s="7">
        <v>10</v>
      </c>
      <c r="D26" s="10"/>
      <c r="E26" s="11">
        <v>79356074</v>
      </c>
      <c r="F26" s="11">
        <v>68600611</v>
      </c>
    </row>
    <row r="27" spans="2:6" x14ac:dyDescent="0.15">
      <c r="B27" s="6" t="s">
        <v>52</v>
      </c>
      <c r="C27" s="7">
        <v>10</v>
      </c>
      <c r="D27" s="10"/>
      <c r="E27" s="44">
        <v>539383</v>
      </c>
      <c r="F27" s="40">
        <v>0</v>
      </c>
    </row>
    <row r="28" spans="2:6" x14ac:dyDescent="0.15">
      <c r="B28" s="1" t="s">
        <v>11</v>
      </c>
      <c r="C28" s="7">
        <v>20</v>
      </c>
      <c r="D28" s="2"/>
      <c r="E28" s="3">
        <v>945590</v>
      </c>
      <c r="F28" s="3">
        <v>2552792</v>
      </c>
    </row>
    <row r="29" spans="2:6" ht="12" thickBot="1" x14ac:dyDescent="0.2">
      <c r="B29" s="1" t="s">
        <v>87</v>
      </c>
      <c r="C29" s="7"/>
      <c r="D29" s="2"/>
      <c r="E29" s="3">
        <v>635838</v>
      </c>
      <c r="F29" s="3">
        <v>635838</v>
      </c>
    </row>
    <row r="30" spans="2:6" ht="15" customHeight="1" x14ac:dyDescent="0.15">
      <c r="B30" s="68" t="s">
        <v>12</v>
      </c>
      <c r="C30" s="66"/>
      <c r="D30" s="73"/>
      <c r="E30" s="69">
        <f>SUM(E24:E29)</f>
        <v>138956547</v>
      </c>
      <c r="F30" s="69">
        <f>SUM(F24:F29)-1</f>
        <v>96218441</v>
      </c>
    </row>
    <row r="31" spans="2:6" ht="12" thickBot="1" x14ac:dyDescent="0.2">
      <c r="B31" s="68"/>
      <c r="C31" s="66"/>
      <c r="D31" s="73"/>
      <c r="E31" s="70"/>
      <c r="F31" s="70"/>
    </row>
    <row r="32" spans="2:6" ht="12" thickTop="1" x14ac:dyDescent="0.15">
      <c r="B32" s="9"/>
      <c r="C32" s="7"/>
      <c r="D32" s="2"/>
      <c r="E32" s="2"/>
      <c r="F32" s="2"/>
    </row>
    <row r="33" spans="2:6" x14ac:dyDescent="0.15">
      <c r="B33" s="6" t="s">
        <v>13</v>
      </c>
      <c r="C33" s="7">
        <v>21</v>
      </c>
      <c r="D33" s="10"/>
      <c r="E33" s="11">
        <v>216244380</v>
      </c>
      <c r="F33" s="11">
        <v>216244380</v>
      </c>
    </row>
    <row r="34" spans="2:6" x14ac:dyDescent="0.15">
      <c r="B34" s="6" t="s">
        <v>14</v>
      </c>
      <c r="C34" s="7"/>
      <c r="D34" s="10"/>
      <c r="E34" s="11">
        <v>311030177</v>
      </c>
      <c r="F34" s="11">
        <v>232405905</v>
      </c>
    </row>
    <row r="35" spans="2:6" ht="47.25" customHeight="1" x14ac:dyDescent="0.15">
      <c r="B35" s="1" t="s">
        <v>15</v>
      </c>
      <c r="C35" s="12">
        <v>22</v>
      </c>
      <c r="D35" s="2"/>
      <c r="E35" s="3">
        <v>416990916</v>
      </c>
      <c r="F35" s="3">
        <v>356430952</v>
      </c>
    </row>
    <row r="36" spans="2:6" x14ac:dyDescent="0.15">
      <c r="B36" s="1" t="s">
        <v>16</v>
      </c>
      <c r="C36" s="7">
        <v>23</v>
      </c>
      <c r="D36" s="2"/>
      <c r="E36" s="3">
        <v>15473665</v>
      </c>
      <c r="F36" s="3">
        <v>15473665</v>
      </c>
    </row>
    <row r="37" spans="2:6" x14ac:dyDescent="0.15">
      <c r="B37" s="1" t="s">
        <v>17</v>
      </c>
      <c r="C37" s="7">
        <v>24</v>
      </c>
      <c r="D37" s="2"/>
      <c r="E37" s="3">
        <v>1036294734</v>
      </c>
      <c r="F37" s="3">
        <v>1020693185</v>
      </c>
    </row>
    <row r="38" spans="2:6" ht="22.5" x14ac:dyDescent="0.15">
      <c r="B38" s="1" t="s">
        <v>82</v>
      </c>
      <c r="C38" s="7">
        <v>25</v>
      </c>
      <c r="D38" s="2"/>
      <c r="E38" s="3">
        <v>3363707</v>
      </c>
      <c r="F38" s="3">
        <v>3363707</v>
      </c>
    </row>
    <row r="39" spans="2:6" ht="12" thickBot="1" x14ac:dyDescent="0.2">
      <c r="B39" s="6" t="s">
        <v>83</v>
      </c>
      <c r="C39" s="7">
        <v>26</v>
      </c>
      <c r="D39" s="2"/>
      <c r="E39" s="58">
        <v>-17134345</v>
      </c>
      <c r="F39" s="58">
        <v>-13872296</v>
      </c>
    </row>
    <row r="40" spans="2:6" ht="30.75" customHeight="1" thickBot="1" x14ac:dyDescent="0.2">
      <c r="B40" s="53" t="s">
        <v>19</v>
      </c>
      <c r="C40" s="7"/>
      <c r="D40" s="8"/>
      <c r="E40" s="36">
        <f>SUM(E33:E39)-1</f>
        <v>1982263233</v>
      </c>
      <c r="F40" s="36">
        <f>SUM(F33:F39)</f>
        <v>1830739498</v>
      </c>
    </row>
    <row r="41" spans="2:6" ht="15.75" customHeight="1" thickTop="1" x14ac:dyDescent="0.15">
      <c r="B41" s="68" t="s">
        <v>20</v>
      </c>
      <c r="C41" s="7"/>
      <c r="D41" s="8"/>
      <c r="E41" s="75">
        <f>E30+E40</f>
        <v>2121219780</v>
      </c>
      <c r="F41" s="75">
        <f>F30+F40</f>
        <v>1926957939</v>
      </c>
    </row>
    <row r="42" spans="2:6" ht="12" thickBot="1" x14ac:dyDescent="0.2">
      <c r="B42" s="68"/>
      <c r="C42" s="7"/>
      <c r="D42" s="8"/>
      <c r="E42" s="76"/>
      <c r="F42" s="76"/>
    </row>
    <row r="43" spans="2:6" ht="12" thickTop="1" x14ac:dyDescent="0.15">
      <c r="B43" s="9"/>
      <c r="C43" s="7"/>
      <c r="D43" s="8"/>
    </row>
    <row r="44" spans="2:6" x14ac:dyDescent="0.15">
      <c r="B44" s="9"/>
      <c r="C44" s="7"/>
      <c r="D44" s="8"/>
      <c r="E44" s="21"/>
    </row>
    <row r="45" spans="2:6" x14ac:dyDescent="0.15">
      <c r="B45" s="6"/>
      <c r="C45" s="7"/>
      <c r="D45" s="8"/>
    </row>
    <row r="47" spans="2:6" x14ac:dyDescent="0.15">
      <c r="B47" s="6"/>
    </row>
    <row r="48" spans="2:6" x14ac:dyDescent="0.15">
      <c r="B48" s="6"/>
    </row>
    <row r="49" spans="2:6" ht="15" customHeight="1" x14ac:dyDescent="0.15">
      <c r="B49" s="74" t="s">
        <v>95</v>
      </c>
      <c r="C49" s="71"/>
      <c r="D49" s="74" t="s">
        <v>76</v>
      </c>
      <c r="E49" s="66"/>
      <c r="F49" s="66"/>
    </row>
    <row r="50" spans="2:6" ht="15" customHeight="1" x14ac:dyDescent="0.15">
      <c r="B50" s="74"/>
      <c r="C50" s="71"/>
      <c r="D50" s="66"/>
      <c r="E50" s="66"/>
      <c r="F50" s="66"/>
    </row>
    <row r="51" spans="2:6" ht="15" customHeight="1" x14ac:dyDescent="0.15">
      <c r="B51" s="74"/>
      <c r="C51" s="71"/>
      <c r="D51" s="66"/>
      <c r="E51" s="66"/>
      <c r="F51" s="66"/>
    </row>
    <row r="52" spans="2:6" x14ac:dyDescent="0.15">
      <c r="B52" s="74"/>
      <c r="C52" s="71"/>
      <c r="D52" s="66"/>
      <c r="E52" s="66"/>
      <c r="F52" s="66"/>
    </row>
    <row r="53" spans="2:6" x14ac:dyDescent="0.15">
      <c r="B53" s="74"/>
      <c r="C53" s="71"/>
      <c r="D53" s="66"/>
      <c r="E53" s="66"/>
      <c r="F53" s="66"/>
    </row>
    <row r="54" spans="2:6" x14ac:dyDescent="0.15">
      <c r="B54" s="14"/>
      <c r="C54" s="14"/>
      <c r="D54" s="14"/>
      <c r="E54" s="14"/>
    </row>
    <row r="55" spans="2:6" ht="15" customHeight="1" x14ac:dyDescent="0.15">
      <c r="B55" s="14"/>
      <c r="C55" s="14"/>
      <c r="D55" s="74"/>
      <c r="E55" s="66"/>
      <c r="F55" s="66"/>
    </row>
    <row r="56" spans="2:6" ht="15" customHeight="1" x14ac:dyDescent="0.15">
      <c r="B56" s="14"/>
      <c r="C56" s="14"/>
      <c r="D56" s="66"/>
      <c r="E56" s="66"/>
      <c r="F56" s="66"/>
    </row>
    <row r="61" spans="2:6" x14ac:dyDescent="0.15">
      <c r="B61" s="62"/>
      <c r="C61" s="62"/>
      <c r="D61" s="62"/>
      <c r="E61" s="62"/>
      <c r="F61" s="62"/>
    </row>
  </sheetData>
  <mergeCells count="24">
    <mergeCell ref="C21:C22"/>
    <mergeCell ref="D21:D22"/>
    <mergeCell ref="B30:B31"/>
    <mergeCell ref="D55:F56"/>
    <mergeCell ref="B41:B42"/>
    <mergeCell ref="E41:E42"/>
    <mergeCell ref="F41:F42"/>
    <mergeCell ref="C51:C53"/>
    <mergeCell ref="B61:F61"/>
    <mergeCell ref="F8:F9"/>
    <mergeCell ref="D8:D9"/>
    <mergeCell ref="C30:C31"/>
    <mergeCell ref="B8:B9"/>
    <mergeCell ref="B21:B22"/>
    <mergeCell ref="F21:F22"/>
    <mergeCell ref="E21:E22"/>
    <mergeCell ref="C49:C50"/>
    <mergeCell ref="C8:C9"/>
    <mergeCell ref="E8:E9"/>
    <mergeCell ref="D30:D31"/>
    <mergeCell ref="E30:E31"/>
    <mergeCell ref="B49:B53"/>
    <mergeCell ref="D49:F53"/>
    <mergeCell ref="F30:F31"/>
  </mergeCells>
  <pageMargins left="0.7" right="0.7" top="0.75" bottom="0.75" header="0.3" footer="0.3"/>
  <pageSetup paperSize="256" scale="2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A821F"/>
    <pageSetUpPr fitToPage="1"/>
  </sheetPr>
  <dimension ref="B2:F59"/>
  <sheetViews>
    <sheetView topLeftCell="A10" zoomScale="90" zoomScaleNormal="90" workbookViewId="0">
      <selection activeCell="E39" sqref="E39:E40"/>
    </sheetView>
  </sheetViews>
  <sheetFormatPr defaultColWidth="9.140625" defaultRowHeight="11.25" x14ac:dyDescent="0.15"/>
  <cols>
    <col min="1" max="1" width="9.140625" style="15"/>
    <col min="2" max="2" width="73.7109375" style="15" customWidth="1"/>
    <col min="3" max="4" width="9.140625" style="15"/>
    <col min="5" max="5" width="18.7109375" style="15" customWidth="1"/>
    <col min="6" max="6" width="20.5703125" style="15" customWidth="1"/>
    <col min="7" max="7" width="9.5703125" style="15" customWidth="1"/>
    <col min="8" max="16384" width="9.140625" style="15"/>
  </cols>
  <sheetData>
    <row r="2" spans="2:6" x14ac:dyDescent="0.15">
      <c r="B2" s="51" t="s">
        <v>85</v>
      </c>
    </row>
    <row r="3" spans="2:6" x14ac:dyDescent="0.15">
      <c r="B3" s="51" t="s">
        <v>47</v>
      </c>
    </row>
    <row r="4" spans="2:6" x14ac:dyDescent="0.15">
      <c r="B4" s="51" t="s">
        <v>103</v>
      </c>
    </row>
    <row r="5" spans="2:6" x14ac:dyDescent="0.15">
      <c r="B5" s="9"/>
    </row>
    <row r="6" spans="2:6" x14ac:dyDescent="0.15">
      <c r="B6" s="9" t="s">
        <v>62</v>
      </c>
    </row>
    <row r="7" spans="2:6" x14ac:dyDescent="0.15">
      <c r="B7" s="9"/>
    </row>
    <row r="8" spans="2:6" x14ac:dyDescent="0.15">
      <c r="B8" s="79" t="s">
        <v>21</v>
      </c>
      <c r="C8" s="66" t="s">
        <v>0</v>
      </c>
      <c r="D8" s="73"/>
      <c r="E8" s="77">
        <v>45838</v>
      </c>
      <c r="F8" s="77">
        <v>45473</v>
      </c>
    </row>
    <row r="9" spans="2:6" ht="12" thickBot="1" x14ac:dyDescent="0.2">
      <c r="B9" s="79"/>
      <c r="C9" s="72"/>
      <c r="D9" s="73"/>
      <c r="E9" s="78"/>
      <c r="F9" s="78"/>
    </row>
    <row r="10" spans="2:6" ht="12" thickTop="1" x14ac:dyDescent="0.15">
      <c r="B10" s="14"/>
      <c r="C10" s="7"/>
      <c r="D10" s="2"/>
      <c r="E10" s="2"/>
      <c r="F10" s="2"/>
    </row>
    <row r="11" spans="2:6" ht="15.75" customHeight="1" x14ac:dyDescent="0.15">
      <c r="B11" s="1" t="s">
        <v>22</v>
      </c>
      <c r="C11" s="7">
        <v>4</v>
      </c>
      <c r="D11" s="2"/>
      <c r="E11" s="44">
        <v>58702687</v>
      </c>
      <c r="F11" s="3">
        <v>57959796</v>
      </c>
    </row>
    <row r="12" spans="2:6" ht="16.5" customHeight="1" x14ac:dyDescent="0.15">
      <c r="B12" s="1" t="s">
        <v>48</v>
      </c>
      <c r="C12" s="7"/>
      <c r="D12" s="2"/>
      <c r="E12" s="3">
        <v>846701</v>
      </c>
      <c r="F12" s="3">
        <v>1001083</v>
      </c>
    </row>
    <row r="13" spans="2:6" ht="31.9" customHeight="1" x14ac:dyDescent="0.15">
      <c r="B13" s="23" t="s">
        <v>88</v>
      </c>
      <c r="C13" s="7"/>
      <c r="D13" s="2"/>
      <c r="E13" s="3">
        <v>2325830</v>
      </c>
      <c r="F13" s="3">
        <v>1626622</v>
      </c>
    </row>
    <row r="14" spans="2:6" ht="27" customHeight="1" x14ac:dyDescent="0.15">
      <c r="B14" s="1" t="s">
        <v>89</v>
      </c>
      <c r="C14" s="7">
        <v>5</v>
      </c>
      <c r="D14" s="2"/>
      <c r="E14" s="3">
        <v>61344368</v>
      </c>
      <c r="F14" s="3">
        <v>32548420</v>
      </c>
    </row>
    <row r="15" spans="2:6" ht="15" customHeight="1" thickBot="1" x14ac:dyDescent="0.2">
      <c r="B15" s="1" t="s">
        <v>49</v>
      </c>
      <c r="C15" s="7">
        <v>6</v>
      </c>
      <c r="D15" s="2"/>
      <c r="E15" s="5">
        <v>146006</v>
      </c>
      <c r="F15" s="5">
        <v>77915</v>
      </c>
    </row>
    <row r="16" spans="2:6" ht="15" customHeight="1" x14ac:dyDescent="0.15">
      <c r="B16" s="84" t="s">
        <v>23</v>
      </c>
      <c r="C16" s="66"/>
      <c r="D16" s="73"/>
      <c r="E16" s="69">
        <f>SUM(E11:E15)</f>
        <v>123365592</v>
      </c>
      <c r="F16" s="69">
        <f>SUM(F11:F15)</f>
        <v>93213836</v>
      </c>
    </row>
    <row r="17" spans="2:6" ht="15" customHeight="1" thickBot="1" x14ac:dyDescent="0.2">
      <c r="B17" s="84"/>
      <c r="C17" s="66"/>
      <c r="D17" s="73"/>
      <c r="E17" s="70"/>
      <c r="F17" s="70"/>
    </row>
    <row r="18" spans="2:6" ht="12" thickTop="1" x14ac:dyDescent="0.15">
      <c r="B18" s="14"/>
      <c r="C18" s="7"/>
      <c r="D18" s="8"/>
      <c r="E18" s="8"/>
      <c r="F18" s="8"/>
    </row>
    <row r="19" spans="2:6" ht="17.25" customHeight="1" x14ac:dyDescent="0.15">
      <c r="B19" s="1" t="s">
        <v>73</v>
      </c>
      <c r="C19" s="7">
        <v>7</v>
      </c>
      <c r="D19" s="2"/>
      <c r="E19" s="58">
        <v>-7893626</v>
      </c>
      <c r="F19" s="58">
        <v>-8774649</v>
      </c>
    </row>
    <row r="20" spans="2:6" ht="18.75" customHeight="1" x14ac:dyDescent="0.15">
      <c r="B20" s="1" t="s">
        <v>24</v>
      </c>
      <c r="C20" s="7">
        <v>8</v>
      </c>
      <c r="D20" s="2"/>
      <c r="E20" s="58">
        <v>-1529946</v>
      </c>
      <c r="F20" s="58">
        <v>-1445933</v>
      </c>
    </row>
    <row r="21" spans="2:6" ht="23.25" customHeight="1" x14ac:dyDescent="0.15">
      <c r="B21" s="1" t="s">
        <v>80</v>
      </c>
      <c r="C21" s="7"/>
      <c r="D21" s="2"/>
      <c r="E21" s="40">
        <v>0</v>
      </c>
      <c r="F21" s="44">
        <v>14500</v>
      </c>
    </row>
    <row r="22" spans="2:6" ht="15.75" customHeight="1" x14ac:dyDescent="0.15">
      <c r="B22" s="1" t="s">
        <v>50</v>
      </c>
      <c r="C22" s="7">
        <v>9</v>
      </c>
      <c r="D22" s="2"/>
      <c r="E22" s="58">
        <v>-5681564</v>
      </c>
      <c r="F22" s="58">
        <v>-4533602</v>
      </c>
    </row>
    <row r="23" spans="2:6" ht="15.75" customHeight="1" x14ac:dyDescent="0.15">
      <c r="B23" s="1" t="s">
        <v>65</v>
      </c>
      <c r="C23" s="7"/>
      <c r="D23" s="2"/>
      <c r="E23" s="58">
        <v>-16468</v>
      </c>
      <c r="F23" s="58">
        <v>-6866</v>
      </c>
    </row>
    <row r="24" spans="2:6" ht="15.75" customHeight="1" x14ac:dyDescent="0.15">
      <c r="B24" s="1" t="s">
        <v>92</v>
      </c>
      <c r="C24" s="7"/>
      <c r="D24" s="2"/>
      <c r="E24" s="40">
        <v>0</v>
      </c>
      <c r="F24" s="40">
        <v>0</v>
      </c>
    </row>
    <row r="25" spans="2:6" ht="20.25" customHeight="1" thickBot="1" x14ac:dyDescent="0.2">
      <c r="B25" s="54" t="s">
        <v>81</v>
      </c>
      <c r="C25" s="7"/>
      <c r="D25" s="2"/>
      <c r="E25" s="57">
        <f>SUM(E18:E24)</f>
        <v>-15121604</v>
      </c>
      <c r="F25" s="57">
        <f>SUM(F18:F24)</f>
        <v>-14746550</v>
      </c>
    </row>
    <row r="26" spans="2:6" ht="15.75" customHeight="1" thickBot="1" x14ac:dyDescent="0.2">
      <c r="B26" s="1"/>
      <c r="C26" s="7"/>
      <c r="D26" s="2"/>
      <c r="E26" s="3"/>
      <c r="F26" s="32"/>
    </row>
    <row r="27" spans="2:6" x14ac:dyDescent="0.15">
      <c r="B27" s="84" t="s">
        <v>25</v>
      </c>
      <c r="C27" s="66"/>
      <c r="D27" s="73"/>
      <c r="E27" s="69">
        <f>E16+E25</f>
        <v>108243988</v>
      </c>
      <c r="F27" s="69">
        <f>F16+F25+1</f>
        <v>78467287</v>
      </c>
    </row>
    <row r="28" spans="2:6" ht="16.5" customHeight="1" thickBot="1" x14ac:dyDescent="0.2">
      <c r="B28" s="84"/>
      <c r="C28" s="66"/>
      <c r="D28" s="73"/>
      <c r="E28" s="70"/>
      <c r="F28" s="70"/>
    </row>
    <row r="29" spans="2:6" ht="16.5" customHeight="1" thickTop="1" x14ac:dyDescent="0.15">
      <c r="B29" s="28"/>
      <c r="C29" s="7"/>
      <c r="D29" s="8"/>
      <c r="E29" s="29"/>
      <c r="F29" s="29"/>
    </row>
    <row r="30" spans="2:6" ht="16.5" customHeight="1" x14ac:dyDescent="0.15">
      <c r="B30" s="30" t="s">
        <v>97</v>
      </c>
      <c r="C30" s="7">
        <v>10</v>
      </c>
      <c r="D30" s="8"/>
      <c r="E30" s="58">
        <v>275445</v>
      </c>
      <c r="F30" s="58">
        <v>-4559273</v>
      </c>
    </row>
    <row r="31" spans="2:6" ht="27.75" customHeight="1" thickBot="1" x14ac:dyDescent="0.2">
      <c r="B31" s="54" t="s">
        <v>26</v>
      </c>
      <c r="C31" s="7"/>
      <c r="D31" s="2"/>
      <c r="E31" s="33">
        <f>E27+E30</f>
        <v>108519433</v>
      </c>
      <c r="F31" s="33">
        <f>F27+F30</f>
        <v>73908014</v>
      </c>
    </row>
    <row r="32" spans="2:6" ht="21.75" customHeight="1" x14ac:dyDescent="0.15">
      <c r="B32" s="14"/>
      <c r="C32" s="14"/>
      <c r="D32" s="9"/>
      <c r="E32" s="31"/>
      <c r="F32" s="31"/>
    </row>
    <row r="33" spans="2:6" ht="24" customHeight="1" x14ac:dyDescent="0.15">
      <c r="B33" s="14" t="s">
        <v>27</v>
      </c>
      <c r="C33" s="14"/>
      <c r="D33" s="9"/>
      <c r="E33" s="31"/>
      <c r="F33" s="31"/>
    </row>
    <row r="34" spans="2:6" ht="18.75" customHeight="1" x14ac:dyDescent="0.15">
      <c r="B34" s="34" t="s">
        <v>69</v>
      </c>
      <c r="C34" s="7"/>
      <c r="D34" s="8"/>
      <c r="E34" s="8"/>
      <c r="F34" s="8"/>
    </row>
    <row r="35" spans="2:6" ht="22.5" x14ac:dyDescent="0.15">
      <c r="B35" s="1" t="s">
        <v>51</v>
      </c>
      <c r="C35" s="7">
        <v>22</v>
      </c>
      <c r="D35" s="2"/>
      <c r="E35" s="35">
        <v>78703008</v>
      </c>
      <c r="F35" s="35">
        <v>152174332</v>
      </c>
    </row>
    <row r="36" spans="2:6" x14ac:dyDescent="0.15">
      <c r="B36" s="1"/>
      <c r="C36" s="7"/>
      <c r="D36" s="2"/>
      <c r="E36" s="2"/>
      <c r="F36" s="2"/>
    </row>
    <row r="37" spans="2:6" ht="38.25" customHeight="1" x14ac:dyDescent="0.15">
      <c r="B37" s="1" t="s">
        <v>28</v>
      </c>
      <c r="C37" s="12">
        <v>23</v>
      </c>
      <c r="D37" s="2"/>
      <c r="E37" s="32">
        <v>0</v>
      </c>
      <c r="F37" s="32">
        <v>0</v>
      </c>
    </row>
    <row r="38" spans="2:6" ht="26.25" customHeight="1" thickBot="1" x14ac:dyDescent="0.2">
      <c r="B38" s="14" t="s">
        <v>70</v>
      </c>
      <c r="C38" s="12"/>
      <c r="D38" s="2"/>
      <c r="E38" s="59">
        <f>SUM(E35:E37)</f>
        <v>78703008</v>
      </c>
      <c r="F38" s="59">
        <f>SUM(F35:F37)</f>
        <v>152174332</v>
      </c>
    </row>
    <row r="39" spans="2:6" ht="15" customHeight="1" x14ac:dyDescent="0.15">
      <c r="B39" s="80" t="s">
        <v>29</v>
      </c>
      <c r="C39" s="74"/>
      <c r="D39" s="83"/>
      <c r="E39" s="81">
        <f>E31+E38</f>
        <v>187222441</v>
      </c>
      <c r="F39" s="81">
        <f>F31+F38</f>
        <v>226082346</v>
      </c>
    </row>
    <row r="40" spans="2:6" ht="30.75" customHeight="1" thickBot="1" x14ac:dyDescent="0.2">
      <c r="B40" s="80"/>
      <c r="C40" s="74"/>
      <c r="D40" s="83"/>
      <c r="E40" s="82"/>
      <c r="F40" s="82"/>
    </row>
    <row r="41" spans="2:6" ht="14.25" customHeight="1" x14ac:dyDescent="0.15">
      <c r="B41" s="1" t="s">
        <v>71</v>
      </c>
      <c r="C41" s="12"/>
      <c r="D41" s="2"/>
      <c r="E41" s="26">
        <v>5.1200000000000002E-2</v>
      </c>
      <c r="F41" s="26">
        <v>3.4299999999999997E-2</v>
      </c>
    </row>
    <row r="42" spans="2:6" ht="14.25" customHeight="1" x14ac:dyDescent="0.15">
      <c r="B42" s="6" t="s">
        <v>72</v>
      </c>
      <c r="C42" s="12"/>
      <c r="D42" s="2"/>
      <c r="E42" s="26">
        <v>5.1200000000000002E-2</v>
      </c>
      <c r="F42" s="26">
        <v>3.4299999999999997E-2</v>
      </c>
    </row>
    <row r="43" spans="2:6" ht="12" customHeight="1" x14ac:dyDescent="0.15">
      <c r="B43" s="6"/>
      <c r="C43" s="16"/>
      <c r="D43" s="2"/>
      <c r="E43" s="2"/>
      <c r="F43" s="2"/>
    </row>
    <row r="44" spans="2:6" ht="14.25" customHeight="1" x14ac:dyDescent="0.15">
      <c r="B44" s="6"/>
      <c r="C44" s="16"/>
      <c r="D44" s="2"/>
      <c r="E44" s="2"/>
      <c r="F44" s="2"/>
    </row>
    <row r="45" spans="2:6" x14ac:dyDescent="0.15">
      <c r="B45" s="6"/>
    </row>
    <row r="46" spans="2:6" ht="19.5" customHeight="1" x14ac:dyDescent="0.15">
      <c r="B46" s="6"/>
    </row>
    <row r="47" spans="2:6" ht="19.5" customHeight="1" x14ac:dyDescent="0.15">
      <c r="B47" s="74" t="s">
        <v>95</v>
      </c>
      <c r="D47" s="74" t="s">
        <v>76</v>
      </c>
      <c r="E47" s="66"/>
      <c r="F47" s="66"/>
    </row>
    <row r="48" spans="2:6" x14ac:dyDescent="0.15">
      <c r="B48" s="74"/>
      <c r="D48" s="66"/>
      <c r="E48" s="66"/>
      <c r="F48" s="66"/>
    </row>
    <row r="49" spans="2:6" ht="15" customHeight="1" x14ac:dyDescent="0.15">
      <c r="B49" s="74"/>
      <c r="C49" s="74"/>
      <c r="D49" s="66"/>
      <c r="E49" s="66"/>
      <c r="F49" s="66"/>
    </row>
    <row r="50" spans="2:6" ht="15" customHeight="1" x14ac:dyDescent="0.15">
      <c r="B50" s="74"/>
      <c r="C50" s="74"/>
      <c r="D50" s="66"/>
      <c r="E50" s="66"/>
      <c r="F50" s="66"/>
    </row>
    <row r="51" spans="2:6" ht="15" hidden="1" customHeight="1" x14ac:dyDescent="0.15">
      <c r="B51" s="74"/>
      <c r="C51" s="74"/>
      <c r="D51" s="66"/>
      <c r="E51" s="66"/>
      <c r="F51" s="66"/>
    </row>
    <row r="52" spans="2:6" x14ac:dyDescent="0.15">
      <c r="B52" s="14"/>
      <c r="C52" s="74"/>
      <c r="D52" s="14"/>
      <c r="E52" s="14"/>
      <c r="F52" s="14"/>
    </row>
    <row r="53" spans="2:6" x14ac:dyDescent="0.15">
      <c r="B53" s="14"/>
      <c r="C53" s="74"/>
      <c r="D53" s="14"/>
      <c r="E53" s="14"/>
      <c r="F53" s="14"/>
    </row>
    <row r="54" spans="2:6" x14ac:dyDescent="0.15">
      <c r="B54" s="14"/>
      <c r="C54" s="14"/>
      <c r="D54" s="14"/>
      <c r="E54" s="14"/>
    </row>
    <row r="55" spans="2:6" ht="15" customHeight="1" x14ac:dyDescent="0.15">
      <c r="C55" s="14"/>
      <c r="D55" s="74"/>
      <c r="E55" s="66"/>
      <c r="F55" s="66"/>
    </row>
    <row r="56" spans="2:6" ht="15" customHeight="1" x14ac:dyDescent="0.15">
      <c r="C56" s="14"/>
      <c r="D56" s="66"/>
      <c r="E56" s="66"/>
      <c r="F56" s="66"/>
    </row>
    <row r="57" spans="2:6" x14ac:dyDescent="0.15">
      <c r="B57" s="27"/>
      <c r="D57" s="14"/>
      <c r="E57" s="9"/>
      <c r="F57" s="9"/>
    </row>
    <row r="58" spans="2:6" x14ac:dyDescent="0.15">
      <c r="D58" s="9"/>
      <c r="E58" s="9"/>
      <c r="F58" s="9"/>
    </row>
    <row r="59" spans="2:6" x14ac:dyDescent="0.15">
      <c r="C59" s="27"/>
      <c r="D59" s="27"/>
      <c r="E59" s="27"/>
      <c r="F59" s="27"/>
    </row>
  </sheetData>
  <mergeCells count="25">
    <mergeCell ref="C49:C50"/>
    <mergeCell ref="B8:B9"/>
    <mergeCell ref="C8:C9"/>
    <mergeCell ref="C51:C53"/>
    <mergeCell ref="D55:F56"/>
    <mergeCell ref="B47:B51"/>
    <mergeCell ref="D47:F51"/>
    <mergeCell ref="B39:B40"/>
    <mergeCell ref="E39:E40"/>
    <mergeCell ref="F39:F40"/>
    <mergeCell ref="D39:D40"/>
    <mergeCell ref="B16:B17"/>
    <mergeCell ref="C27:C28"/>
    <mergeCell ref="D27:D28"/>
    <mergeCell ref="F16:F17"/>
    <mergeCell ref="B27:B28"/>
    <mergeCell ref="F27:F28"/>
    <mergeCell ref="C39:C40"/>
    <mergeCell ref="D8:D9"/>
    <mergeCell ref="F8:F9"/>
    <mergeCell ref="C16:C17"/>
    <mergeCell ref="E27:E28"/>
    <mergeCell ref="E16:E17"/>
    <mergeCell ref="E8:E9"/>
    <mergeCell ref="D16:D17"/>
  </mergeCells>
  <pageMargins left="0.7" right="0.7" top="0.75" bottom="0.75" header="0.3" footer="0.3"/>
  <pageSetup paperSize="256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DAA6C"/>
    <pageSetUpPr fitToPage="1"/>
  </sheetPr>
  <dimension ref="A2:J46"/>
  <sheetViews>
    <sheetView zoomScale="80" zoomScaleNormal="80" workbookViewId="0">
      <selection activeCell="J31" sqref="J31"/>
    </sheetView>
  </sheetViews>
  <sheetFormatPr defaultColWidth="9.140625" defaultRowHeight="11.25" x14ac:dyDescent="0.15"/>
  <cols>
    <col min="1" max="1" width="69.7109375" style="15" customWidth="1"/>
    <col min="2" max="2" width="9.42578125" style="15" bestFit="1" customWidth="1"/>
    <col min="3" max="9" width="19" style="15" customWidth="1"/>
    <col min="10" max="10" width="20.7109375" style="15" customWidth="1"/>
    <col min="11" max="16384" width="9.140625" style="15"/>
  </cols>
  <sheetData>
    <row r="2" spans="1:10" x14ac:dyDescent="0.15">
      <c r="A2" s="51" t="s">
        <v>85</v>
      </c>
      <c r="B2" s="52"/>
      <c r="C2" s="52"/>
      <c r="D2" s="52"/>
      <c r="E2" s="52"/>
    </row>
    <row r="3" spans="1:10" x14ac:dyDescent="0.15">
      <c r="A3" s="93" t="s">
        <v>61</v>
      </c>
      <c r="B3" s="93"/>
      <c r="C3" s="93"/>
      <c r="D3" s="93"/>
      <c r="E3" s="93"/>
    </row>
    <row r="4" spans="1:10" x14ac:dyDescent="0.15">
      <c r="A4" s="51" t="s">
        <v>103</v>
      </c>
      <c r="B4" s="52"/>
      <c r="C4" s="52"/>
      <c r="D4" s="52"/>
      <c r="E4" s="52"/>
    </row>
    <row r="5" spans="1:10" x14ac:dyDescent="0.15">
      <c r="A5" s="9" t="s">
        <v>62</v>
      </c>
    </row>
    <row r="6" spans="1:10" x14ac:dyDescent="0.15">
      <c r="A6" s="94"/>
      <c r="B6" s="73" t="s">
        <v>0</v>
      </c>
      <c r="C6" s="4"/>
      <c r="D6" s="73" t="s">
        <v>30</v>
      </c>
      <c r="E6" s="73" t="s">
        <v>36</v>
      </c>
      <c r="F6" s="91" t="s">
        <v>31</v>
      </c>
      <c r="G6" s="8"/>
      <c r="H6" s="8"/>
      <c r="I6" s="8"/>
      <c r="J6" s="4"/>
    </row>
    <row r="7" spans="1:10" ht="102.75" customHeight="1" thickBot="1" x14ac:dyDescent="0.2">
      <c r="A7" s="94"/>
      <c r="B7" s="96"/>
      <c r="C7" s="4" t="s">
        <v>38</v>
      </c>
      <c r="D7" s="96"/>
      <c r="E7" s="96"/>
      <c r="F7" s="98"/>
      <c r="G7" s="8" t="s">
        <v>37</v>
      </c>
      <c r="H7" s="37" t="s">
        <v>82</v>
      </c>
      <c r="I7" s="8" t="s">
        <v>18</v>
      </c>
      <c r="J7" s="4" t="s">
        <v>32</v>
      </c>
    </row>
    <row r="8" spans="1:10" ht="15.75" customHeight="1" thickTop="1" x14ac:dyDescent="0.15">
      <c r="A8" s="6"/>
      <c r="B8" s="25"/>
      <c r="C8" s="17"/>
      <c r="D8" s="17"/>
      <c r="E8" s="17"/>
      <c r="F8" s="17"/>
      <c r="G8" s="17"/>
      <c r="H8" s="17"/>
      <c r="I8" s="18"/>
      <c r="J8" s="17"/>
    </row>
    <row r="9" spans="1:10" ht="12" thickBot="1" x14ac:dyDescent="0.2">
      <c r="A9" s="55" t="s">
        <v>99</v>
      </c>
      <c r="B9" s="14"/>
      <c r="C9" s="13">
        <v>216244380</v>
      </c>
      <c r="D9" s="13">
        <v>15473665</v>
      </c>
      <c r="E9" s="13">
        <v>356430952</v>
      </c>
      <c r="F9" s="13">
        <v>1020693185</v>
      </c>
      <c r="G9" s="13">
        <v>232405905</v>
      </c>
      <c r="H9" s="13">
        <v>3363707</v>
      </c>
      <c r="I9" s="60">
        <v>-13872296</v>
      </c>
      <c r="J9" s="13">
        <f>C9+D9+E9+F9+G9+H9+I9</f>
        <v>1830739498</v>
      </c>
    </row>
    <row r="10" spans="1:10" ht="12" thickTop="1" x14ac:dyDescent="0.15">
      <c r="A10" s="9" t="s">
        <v>33</v>
      </c>
      <c r="B10" s="14"/>
      <c r="C10" s="10"/>
      <c r="D10" s="10"/>
      <c r="E10" s="10"/>
      <c r="F10" s="10"/>
      <c r="G10" s="10"/>
      <c r="H10" s="10"/>
      <c r="I10" s="2"/>
      <c r="J10" s="10"/>
    </row>
    <row r="11" spans="1:10" x14ac:dyDescent="0.15">
      <c r="A11" s="6" t="s">
        <v>100</v>
      </c>
      <c r="B11" s="14"/>
      <c r="C11" s="46">
        <v>0</v>
      </c>
      <c r="D11" s="46">
        <v>0</v>
      </c>
      <c r="E11" s="45">
        <v>0</v>
      </c>
      <c r="F11" s="45">
        <v>0</v>
      </c>
      <c r="G11" s="11">
        <v>108519433</v>
      </c>
      <c r="H11" s="45">
        <v>0</v>
      </c>
      <c r="I11" s="45">
        <v>0</v>
      </c>
      <c r="J11" s="38">
        <f>C11+D11+E11+F11+G11+H11+I11</f>
        <v>108519433</v>
      </c>
    </row>
    <row r="12" spans="1:10" x14ac:dyDescent="0.15">
      <c r="A12" s="9"/>
      <c r="B12" s="14"/>
      <c r="C12" s="95"/>
      <c r="D12" s="95"/>
      <c r="E12" s="91"/>
      <c r="F12" s="91"/>
      <c r="G12" s="91"/>
      <c r="H12" s="4"/>
      <c r="I12" s="73"/>
      <c r="J12" s="101"/>
    </row>
    <row r="13" spans="1:10" x14ac:dyDescent="0.15">
      <c r="A13" s="55" t="s">
        <v>27</v>
      </c>
      <c r="B13" s="14"/>
      <c r="C13" s="95"/>
      <c r="D13" s="95"/>
      <c r="E13" s="91"/>
      <c r="F13" s="91"/>
      <c r="G13" s="91"/>
      <c r="H13" s="4"/>
      <c r="I13" s="73"/>
      <c r="J13" s="101"/>
    </row>
    <row r="14" spans="1:10" ht="33.75" x14ac:dyDescent="0.15">
      <c r="A14" s="1" t="s">
        <v>93</v>
      </c>
      <c r="B14" s="8">
        <v>22</v>
      </c>
      <c r="C14" s="46">
        <v>0</v>
      </c>
      <c r="D14" s="46">
        <v>0</v>
      </c>
      <c r="E14" s="41">
        <v>78703008</v>
      </c>
      <c r="F14" s="45">
        <v>0</v>
      </c>
      <c r="G14" s="45">
        <v>0</v>
      </c>
      <c r="H14" s="45">
        <v>0</v>
      </c>
      <c r="I14" s="45">
        <v>0</v>
      </c>
      <c r="J14" s="39">
        <f>C14+D14+E14+F14+G14+H14+I14</f>
        <v>78703008</v>
      </c>
    </row>
    <row r="15" spans="1:10" x14ac:dyDescent="0.15">
      <c r="A15" s="6" t="s">
        <v>74</v>
      </c>
      <c r="B15" s="8">
        <v>23</v>
      </c>
      <c r="C15" s="46">
        <v>0</v>
      </c>
      <c r="D15" s="46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</row>
    <row r="16" spans="1:10" x14ac:dyDescent="0.15">
      <c r="A16" s="97" t="s">
        <v>53</v>
      </c>
      <c r="B16" s="91">
        <v>23</v>
      </c>
      <c r="C16" s="92">
        <v>0</v>
      </c>
      <c r="D16" s="92">
        <v>0</v>
      </c>
      <c r="E16" s="85">
        <v>0</v>
      </c>
      <c r="F16" s="85">
        <v>0</v>
      </c>
      <c r="G16" s="92">
        <v>0</v>
      </c>
      <c r="H16" s="92">
        <v>0</v>
      </c>
      <c r="I16" s="85">
        <v>0</v>
      </c>
      <c r="J16" s="99">
        <f>C16+D16+E16+F16+G16+H16+I16</f>
        <v>0</v>
      </c>
    </row>
    <row r="17" spans="1:10" x14ac:dyDescent="0.15">
      <c r="A17" s="97"/>
      <c r="B17" s="91"/>
      <c r="C17" s="92"/>
      <c r="D17" s="92"/>
      <c r="E17" s="85"/>
      <c r="F17" s="85"/>
      <c r="G17" s="92"/>
      <c r="H17" s="92"/>
      <c r="I17" s="85"/>
      <c r="J17" s="100"/>
    </row>
    <row r="18" spans="1:10" x14ac:dyDescent="0.15">
      <c r="A18" s="97" t="s">
        <v>82</v>
      </c>
      <c r="B18" s="91">
        <v>26</v>
      </c>
      <c r="C18" s="92">
        <v>0</v>
      </c>
      <c r="D18" s="92">
        <v>0</v>
      </c>
      <c r="E18" s="85">
        <v>0</v>
      </c>
      <c r="F18" s="85">
        <v>0</v>
      </c>
      <c r="G18" s="85">
        <v>0</v>
      </c>
      <c r="H18" s="85">
        <v>0</v>
      </c>
      <c r="I18" s="85">
        <v>0</v>
      </c>
      <c r="J18" s="89">
        <f>C18+D18+E18+F18+G18+H18+I18</f>
        <v>0</v>
      </c>
    </row>
    <row r="19" spans="1:10" x14ac:dyDescent="0.15">
      <c r="A19" s="97"/>
      <c r="B19" s="91"/>
      <c r="C19" s="92"/>
      <c r="D19" s="92"/>
      <c r="E19" s="85"/>
      <c r="F19" s="85"/>
      <c r="G19" s="85"/>
      <c r="H19" s="85"/>
      <c r="I19" s="85"/>
      <c r="J19" s="89"/>
    </row>
    <row r="20" spans="1:10" ht="22.5" customHeight="1" thickBot="1" x14ac:dyDescent="0.2">
      <c r="A20" s="55" t="s">
        <v>34</v>
      </c>
      <c r="B20" s="14"/>
      <c r="C20" s="47">
        <f>C9+C11+C14+C15+C16+C18</f>
        <v>216244380</v>
      </c>
      <c r="D20" s="47">
        <f t="shared" ref="D20:J20" si="0">D9+D11+D14+D15+D16+D18</f>
        <v>15473665</v>
      </c>
      <c r="E20" s="47">
        <f t="shared" si="0"/>
        <v>435133960</v>
      </c>
      <c r="F20" s="47">
        <f t="shared" si="0"/>
        <v>1020693185</v>
      </c>
      <c r="G20" s="47">
        <f t="shared" si="0"/>
        <v>340925338</v>
      </c>
      <c r="H20" s="47">
        <f t="shared" si="0"/>
        <v>3363707</v>
      </c>
      <c r="I20" s="47">
        <f t="shared" si="0"/>
        <v>-13872296</v>
      </c>
      <c r="J20" s="47">
        <f t="shared" si="0"/>
        <v>2017961939</v>
      </c>
    </row>
    <row r="21" spans="1:10" ht="33.75" customHeight="1" thickTop="1" x14ac:dyDescent="0.15">
      <c r="A21" s="1" t="s">
        <v>75</v>
      </c>
      <c r="B21" s="14">
        <v>22</v>
      </c>
      <c r="C21" s="45">
        <v>0</v>
      </c>
      <c r="D21" s="45">
        <v>0</v>
      </c>
      <c r="E21" s="50">
        <v>-18143044</v>
      </c>
      <c r="F21" s="45">
        <v>0</v>
      </c>
      <c r="G21" s="43">
        <v>18143044</v>
      </c>
      <c r="H21" s="45">
        <v>0</v>
      </c>
      <c r="I21" s="45">
        <v>0</v>
      </c>
      <c r="J21" s="89">
        <f>C21+D21+E21+F21+G21+H21+I21</f>
        <v>0</v>
      </c>
    </row>
    <row r="22" spans="1:10" ht="13.5" customHeight="1" x14ac:dyDescent="0.15">
      <c r="A22" s="1"/>
      <c r="B22" s="14"/>
      <c r="C22" s="2"/>
      <c r="D22" s="2"/>
      <c r="E22" s="3"/>
      <c r="F22" s="2"/>
      <c r="G22" s="3"/>
      <c r="H22" s="3"/>
      <c r="I22" s="10"/>
      <c r="J22" s="89"/>
    </row>
    <row r="23" spans="1:10" ht="13.5" customHeight="1" x14ac:dyDescent="0.15">
      <c r="A23" s="1" t="s">
        <v>90</v>
      </c>
      <c r="B23" s="14"/>
      <c r="C23" s="46">
        <v>0</v>
      </c>
      <c r="D23" s="46">
        <v>0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8">
        <f>C23+D23+E23+F23+G23+H23+I23</f>
        <v>0</v>
      </c>
    </row>
    <row r="24" spans="1:10" ht="15.75" customHeight="1" x14ac:dyDescent="0.15">
      <c r="A24" s="56" t="s">
        <v>54</v>
      </c>
      <c r="B24" s="14"/>
      <c r="C24" s="10"/>
      <c r="D24" s="1"/>
      <c r="E24" s="24"/>
      <c r="F24" s="1"/>
      <c r="G24" s="24"/>
      <c r="H24" s="24"/>
      <c r="I24" s="6"/>
      <c r="J24" s="1"/>
    </row>
    <row r="25" spans="1:10" ht="15.75" customHeight="1" x14ac:dyDescent="0.15">
      <c r="A25" s="1" t="s">
        <v>94</v>
      </c>
      <c r="B25" s="14"/>
      <c r="C25" s="46">
        <v>0</v>
      </c>
      <c r="D25" s="46">
        <v>0</v>
      </c>
      <c r="E25" s="46">
        <v>0</v>
      </c>
      <c r="F25" s="46">
        <v>0</v>
      </c>
      <c r="G25" s="61">
        <v>-32436657</v>
      </c>
      <c r="H25" s="46">
        <v>0</v>
      </c>
      <c r="I25" s="46">
        <v>0</v>
      </c>
      <c r="J25" s="49">
        <f>C25+D25+E25+F25+G25+H25+I25</f>
        <v>-32436657</v>
      </c>
    </row>
    <row r="26" spans="1:10" ht="15" customHeight="1" x14ac:dyDescent="0.15">
      <c r="A26" s="94" t="s">
        <v>35</v>
      </c>
      <c r="B26" s="66"/>
      <c r="C26" s="90">
        <v>0</v>
      </c>
      <c r="D26" s="90">
        <v>0</v>
      </c>
      <c r="E26" s="90">
        <v>0</v>
      </c>
      <c r="F26" s="121">
        <v>15601548</v>
      </c>
      <c r="G26" s="121">
        <v>-15601548</v>
      </c>
      <c r="H26" s="90">
        <v>0</v>
      </c>
      <c r="I26" s="90">
        <v>0</v>
      </c>
      <c r="J26" s="90">
        <v>0</v>
      </c>
    </row>
    <row r="27" spans="1:10" x14ac:dyDescent="0.15">
      <c r="A27" s="94"/>
      <c r="B27" s="66"/>
      <c r="C27" s="90"/>
      <c r="D27" s="90"/>
      <c r="E27" s="90"/>
      <c r="F27" s="121"/>
      <c r="G27" s="121"/>
      <c r="H27" s="90"/>
      <c r="I27" s="90"/>
      <c r="J27" s="90"/>
    </row>
    <row r="28" spans="1:10" ht="19.899999999999999" customHeight="1" x14ac:dyDescent="0.15">
      <c r="A28" s="6" t="s">
        <v>91</v>
      </c>
      <c r="B28" s="14"/>
      <c r="C28" s="46">
        <v>0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  <c r="I28" s="44">
        <v>-3262049</v>
      </c>
      <c r="J28" s="49">
        <f>C28+D28+E28+F28+G28+H28+I28</f>
        <v>-3262049</v>
      </c>
    </row>
    <row r="29" spans="1:10" ht="15" customHeight="1" x14ac:dyDescent="0.15">
      <c r="A29" s="9"/>
      <c r="B29" s="14"/>
      <c r="C29" s="86">
        <f>C20+C21+C23+C25+C26+C28</f>
        <v>216244380</v>
      </c>
      <c r="D29" s="86">
        <f t="shared" ref="D29:J29" si="1">D20+D21+D23+D25+D26+D28</f>
        <v>15473665</v>
      </c>
      <c r="E29" s="86">
        <f t="shared" si="1"/>
        <v>416990916</v>
      </c>
      <c r="F29" s="86">
        <f>F20+F21+F23+F25+F26+F28+1</f>
        <v>1036294734</v>
      </c>
      <c r="G29" s="86">
        <f>G20+G21+G23+G25+G26+G28</f>
        <v>311030177</v>
      </c>
      <c r="H29" s="86">
        <f t="shared" si="1"/>
        <v>3363707</v>
      </c>
      <c r="I29" s="87">
        <f t="shared" si="1"/>
        <v>-17134345</v>
      </c>
      <c r="J29" s="86">
        <f>J20+J21+J23+J25+J26+J28</f>
        <v>1982263233</v>
      </c>
    </row>
    <row r="30" spans="1:10" ht="12" thickBot="1" x14ac:dyDescent="0.2">
      <c r="A30" s="55" t="s">
        <v>105</v>
      </c>
      <c r="B30" s="14"/>
      <c r="C30" s="76"/>
      <c r="D30" s="76"/>
      <c r="E30" s="76"/>
      <c r="F30" s="76"/>
      <c r="G30" s="76"/>
      <c r="H30" s="76"/>
      <c r="I30" s="88"/>
      <c r="J30" s="76"/>
    </row>
    <row r="31" spans="1:10" ht="12" thickTop="1" x14ac:dyDescent="0.15"/>
    <row r="34" spans="1:10" x14ac:dyDescent="0.15">
      <c r="A34" s="6"/>
    </row>
    <row r="35" spans="1:10" x14ac:dyDescent="0.15">
      <c r="A35" s="6"/>
    </row>
    <row r="36" spans="1:10" ht="11.25" customHeight="1" x14ac:dyDescent="0.15">
      <c r="A36" s="74" t="s">
        <v>95</v>
      </c>
      <c r="B36" s="71"/>
      <c r="C36" s="74" t="s">
        <v>76</v>
      </c>
      <c r="D36" s="66"/>
      <c r="E36" s="66"/>
      <c r="G36" s="74"/>
      <c r="H36" s="66"/>
      <c r="I36" s="66"/>
      <c r="J36" s="66"/>
    </row>
    <row r="37" spans="1:10" ht="11.25" customHeight="1" x14ac:dyDescent="0.15">
      <c r="A37" s="74"/>
      <c r="B37" s="71"/>
      <c r="C37" s="66"/>
      <c r="D37" s="66"/>
      <c r="E37" s="66"/>
      <c r="G37" s="66"/>
      <c r="H37" s="66"/>
      <c r="I37" s="66"/>
      <c r="J37" s="66"/>
    </row>
    <row r="38" spans="1:10" ht="11.25" customHeight="1" x14ac:dyDescent="0.15">
      <c r="A38" s="74"/>
      <c r="B38" s="71"/>
      <c r="C38" s="66"/>
      <c r="D38" s="66"/>
      <c r="E38" s="66"/>
      <c r="G38" s="66"/>
      <c r="H38" s="66"/>
      <c r="I38" s="66"/>
      <c r="J38" s="66"/>
    </row>
    <row r="39" spans="1:10" x14ac:dyDescent="0.15">
      <c r="A39" s="74"/>
      <c r="B39" s="71"/>
      <c r="C39" s="66"/>
      <c r="D39" s="66"/>
      <c r="E39" s="66"/>
      <c r="G39" s="66"/>
      <c r="H39" s="66"/>
      <c r="I39" s="66"/>
      <c r="J39" s="66"/>
    </row>
    <row r="40" spans="1:10" x14ac:dyDescent="0.15">
      <c r="A40" s="74"/>
      <c r="B40" s="71"/>
      <c r="C40" s="66"/>
      <c r="D40" s="66"/>
      <c r="E40" s="66"/>
      <c r="G40" s="66"/>
      <c r="H40" s="66"/>
      <c r="I40" s="66"/>
      <c r="J40" s="66"/>
    </row>
    <row r="41" spans="1:10" x14ac:dyDescent="0.15">
      <c r="A41" s="14"/>
      <c r="B41" s="14"/>
      <c r="C41" s="14"/>
      <c r="D41" s="14"/>
    </row>
    <row r="42" spans="1:10" x14ac:dyDescent="0.15">
      <c r="A42" s="14"/>
      <c r="B42" s="14"/>
      <c r="C42" s="71"/>
      <c r="D42" s="71"/>
    </row>
    <row r="43" spans="1:10" x14ac:dyDescent="0.15">
      <c r="A43" s="14"/>
      <c r="B43" s="14"/>
      <c r="C43" s="71"/>
      <c r="D43" s="71"/>
    </row>
    <row r="46" spans="1:10" x14ac:dyDescent="0.15">
      <c r="A46" s="62"/>
      <c r="B46" s="62"/>
      <c r="C46" s="62"/>
      <c r="D46" s="62"/>
      <c r="E46" s="62"/>
    </row>
  </sheetData>
  <mergeCells count="60">
    <mergeCell ref="F12:F13"/>
    <mergeCell ref="I12:I13"/>
    <mergeCell ref="B16:B17"/>
    <mergeCell ref="C16:C17"/>
    <mergeCell ref="D16:D17"/>
    <mergeCell ref="E16:E17"/>
    <mergeCell ref="F16:F17"/>
    <mergeCell ref="G16:G17"/>
    <mergeCell ref="F6:F7"/>
    <mergeCell ref="G12:G13"/>
    <mergeCell ref="C36:E40"/>
    <mergeCell ref="G36:J40"/>
    <mergeCell ref="E18:E19"/>
    <mergeCell ref="F18:F19"/>
    <mergeCell ref="C26:C27"/>
    <mergeCell ref="D26:D27"/>
    <mergeCell ref="G26:G27"/>
    <mergeCell ref="H26:H27"/>
    <mergeCell ref="I26:I27"/>
    <mergeCell ref="J26:J27"/>
    <mergeCell ref="H16:H17"/>
    <mergeCell ref="I16:I17"/>
    <mergeCell ref="J16:J17"/>
    <mergeCell ref="J12:J13"/>
    <mergeCell ref="A3:E3"/>
    <mergeCell ref="E29:E30"/>
    <mergeCell ref="B36:B37"/>
    <mergeCell ref="C29:C30"/>
    <mergeCell ref="D29:D30"/>
    <mergeCell ref="A26:A27"/>
    <mergeCell ref="C12:C13"/>
    <mergeCell ref="D12:D13"/>
    <mergeCell ref="E12:E13"/>
    <mergeCell ref="A6:A7"/>
    <mergeCell ref="B6:B7"/>
    <mergeCell ref="D6:D7"/>
    <mergeCell ref="E6:E7"/>
    <mergeCell ref="A16:A17"/>
    <mergeCell ref="A18:A19"/>
    <mergeCell ref="J29:J30"/>
    <mergeCell ref="I29:I30"/>
    <mergeCell ref="G29:G30"/>
    <mergeCell ref="B26:B27"/>
    <mergeCell ref="I18:I19"/>
    <mergeCell ref="J18:J19"/>
    <mergeCell ref="H29:H30"/>
    <mergeCell ref="E26:E27"/>
    <mergeCell ref="F26:F27"/>
    <mergeCell ref="F29:F30"/>
    <mergeCell ref="G18:G19"/>
    <mergeCell ref="B18:B19"/>
    <mergeCell ref="C18:C19"/>
    <mergeCell ref="D18:D19"/>
    <mergeCell ref="J21:J22"/>
    <mergeCell ref="A46:E46"/>
    <mergeCell ref="C42:D42"/>
    <mergeCell ref="C43:D43"/>
    <mergeCell ref="A36:A40"/>
    <mergeCell ref="H18:H19"/>
    <mergeCell ref="B38:B40"/>
  </mergeCells>
  <pageMargins left="0.7" right="0.7" top="0.75" bottom="0.75" header="0.3" footer="0.3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A821F"/>
    <pageSetUpPr fitToPage="1"/>
  </sheetPr>
  <dimension ref="A1:G53"/>
  <sheetViews>
    <sheetView tabSelected="1" topLeftCell="A7" zoomScale="96" zoomScaleNormal="96" workbookViewId="0">
      <selection activeCell="I26" sqref="I26"/>
    </sheetView>
  </sheetViews>
  <sheetFormatPr defaultColWidth="9.140625" defaultRowHeight="11.25" x14ac:dyDescent="0.15"/>
  <cols>
    <col min="1" max="1" width="9.140625" style="15"/>
    <col min="2" max="2" width="69.140625" style="15" customWidth="1"/>
    <col min="3" max="3" width="7.28515625" style="15" customWidth="1"/>
    <col min="4" max="5" width="22.42578125" style="15" customWidth="1"/>
    <col min="6" max="6" width="11.140625" style="15" customWidth="1"/>
    <col min="7" max="16384" width="9.140625" style="15"/>
  </cols>
  <sheetData>
    <row r="1" spans="2:7" x14ac:dyDescent="0.15">
      <c r="B1" s="51" t="s">
        <v>85</v>
      </c>
      <c r="C1" s="51"/>
      <c r="D1" s="52"/>
      <c r="E1" s="52"/>
      <c r="F1" s="52"/>
    </row>
    <row r="2" spans="2:7" x14ac:dyDescent="0.15">
      <c r="B2" s="93" t="s">
        <v>60</v>
      </c>
      <c r="C2" s="93"/>
      <c r="D2" s="93"/>
      <c r="E2" s="93"/>
      <c r="F2" s="93"/>
    </row>
    <row r="3" spans="2:7" x14ac:dyDescent="0.15">
      <c r="B3" s="51" t="s">
        <v>103</v>
      </c>
      <c r="C3" s="51"/>
      <c r="D3" s="52"/>
      <c r="E3" s="52"/>
      <c r="F3" s="52"/>
    </row>
    <row r="4" spans="2:7" x14ac:dyDescent="0.15">
      <c r="B4" s="9" t="s">
        <v>106</v>
      </c>
      <c r="C4" s="9"/>
    </row>
    <row r="6" spans="2:7" x14ac:dyDescent="0.15">
      <c r="B6" s="71"/>
      <c r="C6" s="14"/>
      <c r="D6" s="77">
        <v>45838</v>
      </c>
      <c r="E6" s="77">
        <v>45473</v>
      </c>
    </row>
    <row r="7" spans="2:7" ht="15.75" customHeight="1" thickBot="1" x14ac:dyDescent="0.2">
      <c r="B7" s="71"/>
      <c r="C7" s="14"/>
      <c r="D7" s="113"/>
      <c r="E7" s="113"/>
    </row>
    <row r="8" spans="2:7" ht="15" customHeight="1" x14ac:dyDescent="0.15">
      <c r="B8" s="118" t="s">
        <v>39</v>
      </c>
      <c r="C8" s="66"/>
      <c r="D8" s="69">
        <f>SUM(D10:D20)</f>
        <v>92499380</v>
      </c>
      <c r="E8" s="69">
        <f>SUM(E10:E20)</f>
        <v>29909690</v>
      </c>
    </row>
    <row r="9" spans="2:7" ht="39" customHeight="1" thickBot="1" x14ac:dyDescent="0.2">
      <c r="B9" s="118"/>
      <c r="C9" s="66"/>
      <c r="D9" s="119"/>
      <c r="E9" s="119"/>
    </row>
    <row r="10" spans="2:7" ht="21" customHeight="1" x14ac:dyDescent="0.15">
      <c r="B10" s="1" t="s">
        <v>40</v>
      </c>
      <c r="C10" s="1"/>
      <c r="D10" s="40">
        <v>0</v>
      </c>
      <c r="E10" s="40">
        <v>0</v>
      </c>
    </row>
    <row r="11" spans="2:7" ht="22.5" customHeight="1" x14ac:dyDescent="0.15">
      <c r="B11" s="1" t="s">
        <v>41</v>
      </c>
      <c r="C11" s="1"/>
      <c r="D11" s="44">
        <v>-10073801</v>
      </c>
      <c r="E11" s="44">
        <v>-9560985</v>
      </c>
    </row>
    <row r="12" spans="2:7" ht="18" customHeight="1" x14ac:dyDescent="0.15">
      <c r="B12" s="1" t="s">
        <v>96</v>
      </c>
      <c r="C12" s="1"/>
      <c r="D12" s="11">
        <v>39805000</v>
      </c>
      <c r="E12" s="44">
        <v>13319250</v>
      </c>
    </row>
    <row r="13" spans="2:7" x14ac:dyDescent="0.15">
      <c r="B13" s="1" t="s">
        <v>55</v>
      </c>
      <c r="C13" s="1"/>
      <c r="D13" s="11">
        <v>121184893</v>
      </c>
      <c r="E13" s="11">
        <v>123028682</v>
      </c>
      <c r="G13" s="42"/>
    </row>
    <row r="14" spans="2:7" x14ac:dyDescent="0.15">
      <c r="B14" s="1" t="s">
        <v>56</v>
      </c>
      <c r="C14" s="19"/>
      <c r="D14" s="44">
        <v>-112085927</v>
      </c>
      <c r="E14" s="44">
        <v>-133454861</v>
      </c>
    </row>
    <row r="15" spans="2:7" x14ac:dyDescent="0.15">
      <c r="B15" s="1" t="s">
        <v>66</v>
      </c>
      <c r="C15" s="19"/>
      <c r="D15" s="40">
        <v>0</v>
      </c>
      <c r="E15" s="44">
        <v>-16001244</v>
      </c>
    </row>
    <row r="16" spans="2:7" x14ac:dyDescent="0.15">
      <c r="B16" s="1" t="s">
        <v>42</v>
      </c>
      <c r="C16" s="1"/>
      <c r="D16" s="11">
        <v>846702</v>
      </c>
      <c r="E16" s="11">
        <v>1001083</v>
      </c>
    </row>
    <row r="17" spans="1:5" x14ac:dyDescent="0.15">
      <c r="B17" s="1" t="s">
        <v>57</v>
      </c>
      <c r="C17" s="1"/>
      <c r="D17" s="44">
        <v>57760560</v>
      </c>
      <c r="E17" s="11">
        <v>56264455</v>
      </c>
    </row>
    <row r="18" spans="1:5" ht="32.25" customHeight="1" x14ac:dyDescent="0.15">
      <c r="B18" s="23" t="s">
        <v>58</v>
      </c>
      <c r="C18" s="1"/>
      <c r="D18" s="44">
        <v>-3814237</v>
      </c>
      <c r="E18" s="44">
        <v>-3414877</v>
      </c>
    </row>
    <row r="19" spans="1:5" ht="32.25" customHeight="1" x14ac:dyDescent="0.15">
      <c r="B19" s="23" t="s">
        <v>77</v>
      </c>
      <c r="C19" s="1"/>
      <c r="D19" s="44">
        <v>-899708</v>
      </c>
      <c r="E19" s="44">
        <v>-950128</v>
      </c>
    </row>
    <row r="20" spans="1:5" ht="22.5" x14ac:dyDescent="0.15">
      <c r="B20" s="1" t="s">
        <v>78</v>
      </c>
      <c r="C20" s="1"/>
      <c r="D20" s="44">
        <v>-224102</v>
      </c>
      <c r="E20" s="44">
        <v>-321685</v>
      </c>
    </row>
    <row r="21" spans="1:5" ht="15" customHeight="1" x14ac:dyDescent="0.15">
      <c r="B21" s="109" t="s">
        <v>79</v>
      </c>
      <c r="C21" s="120"/>
      <c r="D21" s="116">
        <f>SUM(D24:D25)</f>
        <v>-386267</v>
      </c>
      <c r="E21" s="116">
        <f>SUM(E24:E25)</f>
        <v>-83087</v>
      </c>
    </row>
    <row r="22" spans="1:5" ht="15" customHeight="1" x14ac:dyDescent="0.15">
      <c r="B22" s="109"/>
      <c r="C22" s="120"/>
      <c r="D22" s="116"/>
      <c r="E22" s="116"/>
    </row>
    <row r="23" spans="1:5" ht="15.6" hidden="1" customHeight="1" thickBot="1" x14ac:dyDescent="0.2">
      <c r="B23" s="109"/>
      <c r="C23" s="120"/>
      <c r="D23" s="117"/>
      <c r="E23" s="117"/>
    </row>
    <row r="24" spans="1:5" ht="29.25" customHeight="1" x14ac:dyDescent="0.15">
      <c r="B24" s="1" t="s">
        <v>43</v>
      </c>
      <c r="C24" s="1"/>
      <c r="D24" s="44">
        <v>-386267</v>
      </c>
      <c r="E24" s="44">
        <v>-83087</v>
      </c>
    </row>
    <row r="25" spans="1:5" x14ac:dyDescent="0.15">
      <c r="B25" s="1" t="s">
        <v>67</v>
      </c>
      <c r="C25" s="1"/>
      <c r="D25" s="40">
        <v>0</v>
      </c>
      <c r="E25" s="40">
        <v>0</v>
      </c>
    </row>
    <row r="26" spans="1:5" ht="35.25" customHeight="1" x14ac:dyDescent="0.15">
      <c r="A26" s="102"/>
      <c r="B26" s="105" t="s">
        <v>59</v>
      </c>
      <c r="C26" s="66"/>
      <c r="D26" s="114">
        <f>SUM(D28:D30)</f>
        <v>-4860355</v>
      </c>
      <c r="E26" s="106">
        <f>SUM(E28:E30)</f>
        <v>-7957929</v>
      </c>
    </row>
    <row r="27" spans="1:5" ht="15" customHeight="1" thickBot="1" x14ac:dyDescent="0.2">
      <c r="A27" s="102"/>
      <c r="B27" s="105"/>
      <c r="C27" s="66"/>
      <c r="D27" s="115"/>
      <c r="E27" s="107"/>
    </row>
    <row r="28" spans="1:5" x14ac:dyDescent="0.15">
      <c r="B28" s="1" t="s">
        <v>101</v>
      </c>
      <c r="C28" s="1"/>
      <c r="D28" s="44">
        <v>-1414993</v>
      </c>
      <c r="E28" s="44">
        <v>-1148118</v>
      </c>
    </row>
    <row r="29" spans="1:5" x14ac:dyDescent="0.15">
      <c r="B29" s="1" t="s">
        <v>68</v>
      </c>
      <c r="C29" s="1"/>
      <c r="D29" s="44">
        <v>-155375</v>
      </c>
      <c r="E29" s="44">
        <v>-164742</v>
      </c>
    </row>
    <row r="30" spans="1:5" x14ac:dyDescent="0.15">
      <c r="B30" s="1" t="s">
        <v>84</v>
      </c>
      <c r="C30" s="1"/>
      <c r="D30" s="44">
        <v>-3289987</v>
      </c>
      <c r="E30" s="44">
        <v>-6645069</v>
      </c>
    </row>
    <row r="31" spans="1:5" ht="15" customHeight="1" x14ac:dyDescent="0.15">
      <c r="B31" s="109" t="s">
        <v>44</v>
      </c>
      <c r="C31" s="1"/>
      <c r="D31" s="110">
        <f>D8+D21+D26</f>
        <v>87252758</v>
      </c>
      <c r="E31" s="103">
        <f>E8+E21+E26</f>
        <v>21868674</v>
      </c>
    </row>
    <row r="32" spans="1:5" ht="12" thickBot="1" x14ac:dyDescent="0.2">
      <c r="B32" s="109"/>
      <c r="C32" s="1"/>
      <c r="D32" s="111"/>
      <c r="E32" s="70"/>
    </row>
    <row r="33" spans="2:6" ht="15.75" customHeight="1" thickTop="1" x14ac:dyDescent="0.15">
      <c r="B33" s="104" t="s">
        <v>45</v>
      </c>
      <c r="C33" s="14"/>
      <c r="D33" s="108">
        <v>18507269</v>
      </c>
      <c r="E33" s="108">
        <v>60202503</v>
      </c>
    </row>
    <row r="34" spans="2:6" ht="12" thickBot="1" x14ac:dyDescent="0.2">
      <c r="B34" s="104"/>
      <c r="C34" s="14"/>
      <c r="D34" s="70"/>
      <c r="E34" s="70"/>
    </row>
    <row r="35" spans="2:6" ht="15.75" customHeight="1" thickTop="1" x14ac:dyDescent="0.15">
      <c r="B35" s="104" t="s">
        <v>46</v>
      </c>
      <c r="C35" s="14"/>
      <c r="D35" s="112">
        <f>D31+D33</f>
        <v>105760027</v>
      </c>
      <c r="E35" s="112">
        <f>E31+E33</f>
        <v>82071177</v>
      </c>
    </row>
    <row r="36" spans="2:6" ht="12" thickBot="1" x14ac:dyDescent="0.2">
      <c r="B36" s="104"/>
      <c r="C36" s="14"/>
      <c r="D36" s="70"/>
      <c r="E36" s="70"/>
    </row>
    <row r="37" spans="2:6" ht="12" thickTop="1" x14ac:dyDescent="0.15"/>
    <row r="41" spans="2:6" x14ac:dyDescent="0.15">
      <c r="B41" s="6"/>
      <c r="C41" s="6"/>
    </row>
    <row r="42" spans="2:6" x14ac:dyDescent="0.15">
      <c r="B42" s="6"/>
      <c r="C42" s="6"/>
    </row>
    <row r="43" spans="2:6" ht="11.25" customHeight="1" x14ac:dyDescent="0.15">
      <c r="B43" s="74" t="s">
        <v>95</v>
      </c>
      <c r="D43" s="74" t="s">
        <v>76</v>
      </c>
      <c r="E43" s="66"/>
      <c r="F43" s="66"/>
    </row>
    <row r="44" spans="2:6" ht="11.25" customHeight="1" x14ac:dyDescent="0.15">
      <c r="B44" s="74"/>
      <c r="D44" s="66"/>
      <c r="E44" s="66"/>
      <c r="F44" s="66"/>
    </row>
    <row r="45" spans="2:6" x14ac:dyDescent="0.15">
      <c r="B45" s="74"/>
      <c r="C45" s="74"/>
      <c r="D45" s="66"/>
      <c r="E45" s="66"/>
      <c r="F45" s="66"/>
    </row>
    <row r="46" spans="2:6" x14ac:dyDescent="0.15">
      <c r="B46" s="74"/>
      <c r="C46" s="74"/>
      <c r="D46" s="66"/>
      <c r="E46" s="66"/>
      <c r="F46" s="66"/>
    </row>
    <row r="47" spans="2:6" ht="4.1500000000000004" customHeight="1" x14ac:dyDescent="0.15">
      <c r="B47" s="74"/>
      <c r="C47" s="74"/>
      <c r="D47" s="66"/>
      <c r="E47" s="66"/>
      <c r="F47" s="66"/>
    </row>
    <row r="48" spans="2:6" x14ac:dyDescent="0.15">
      <c r="B48" s="14"/>
      <c r="C48" s="74"/>
      <c r="D48" s="14"/>
      <c r="E48" s="14"/>
      <c r="F48" s="14"/>
    </row>
    <row r="49" spans="2:6" ht="11.25" customHeight="1" x14ac:dyDescent="0.15">
      <c r="B49" s="14"/>
      <c r="C49" s="74"/>
      <c r="D49" s="14"/>
      <c r="E49" s="14"/>
      <c r="F49" s="14"/>
    </row>
    <row r="50" spans="2:6" x14ac:dyDescent="0.15">
      <c r="B50" s="14"/>
      <c r="C50" s="14"/>
      <c r="D50" s="14"/>
      <c r="E50" s="14"/>
    </row>
    <row r="51" spans="2:6" ht="11.45" customHeight="1" x14ac:dyDescent="0.15">
      <c r="C51" s="14"/>
      <c r="D51" s="74"/>
      <c r="E51" s="66"/>
      <c r="F51" s="66"/>
    </row>
    <row r="52" spans="2:6" x14ac:dyDescent="0.15">
      <c r="C52" s="14"/>
      <c r="D52" s="66"/>
      <c r="E52" s="66"/>
      <c r="F52" s="66"/>
    </row>
    <row r="53" spans="2:6" x14ac:dyDescent="0.15">
      <c r="B53" s="62"/>
      <c r="C53" s="62"/>
      <c r="D53" s="62"/>
      <c r="E53" s="62"/>
      <c r="F53" s="62"/>
    </row>
  </sheetData>
  <mergeCells count="32">
    <mergeCell ref="B2:F2"/>
    <mergeCell ref="D35:D36"/>
    <mergeCell ref="E35:E36"/>
    <mergeCell ref="D6:D7"/>
    <mergeCell ref="E6:E7"/>
    <mergeCell ref="B6:B7"/>
    <mergeCell ref="D26:D27"/>
    <mergeCell ref="D21:D23"/>
    <mergeCell ref="B8:B9"/>
    <mergeCell ref="C8:C9"/>
    <mergeCell ref="D8:D9"/>
    <mergeCell ref="E8:E9"/>
    <mergeCell ref="B21:B23"/>
    <mergeCell ref="E21:E23"/>
    <mergeCell ref="C21:C23"/>
    <mergeCell ref="B53:F53"/>
    <mergeCell ref="B26:B27"/>
    <mergeCell ref="E26:E27"/>
    <mergeCell ref="D33:D34"/>
    <mergeCell ref="E33:E34"/>
    <mergeCell ref="B31:B32"/>
    <mergeCell ref="D31:D32"/>
    <mergeCell ref="D51:F52"/>
    <mergeCell ref="C26:C27"/>
    <mergeCell ref="B35:B36"/>
    <mergeCell ref="A26:A27"/>
    <mergeCell ref="B43:B47"/>
    <mergeCell ref="D43:F47"/>
    <mergeCell ref="C45:C46"/>
    <mergeCell ref="C47:C49"/>
    <mergeCell ref="E31:E32"/>
    <mergeCell ref="B33:B34"/>
  </mergeCells>
  <pageMargins left="0.7" right="0.7" top="0.75" bottom="0.75" header="0.3" footer="0.3"/>
  <pageSetup paperSize="256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situatia pozitiei financiare</vt:lpstr>
      <vt:lpstr>situatia profitului sau pierde</vt:lpstr>
      <vt:lpstr>situatia miscarii capitalurilor</vt:lpstr>
      <vt:lpstr>fluxurile de trezorerie</vt:lpstr>
      <vt:lpstr>'fluxurile de trezorerie'!Print_Area</vt:lpstr>
      <vt:lpstr>'situatia miscarii capitalurilor'!Print_Area</vt:lpstr>
      <vt:lpstr>'situatia pozitiei financiare'!Print_Area</vt:lpstr>
      <vt:lpstr>'situatia profitului sau pierde'!Print_Area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Veres</dc:creator>
  <cp:lastModifiedBy>Mihaela Susan</cp:lastModifiedBy>
  <cp:lastPrinted>2021-04-29T08:25:07Z</cp:lastPrinted>
  <dcterms:created xsi:type="dcterms:W3CDTF">2019-06-13T08:22:32Z</dcterms:created>
  <dcterms:modified xsi:type="dcterms:W3CDTF">2025-08-13T15:20:40Z</dcterms:modified>
</cp:coreProperties>
</file>