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5\Raportari periodice\Raport S1 2025 - EN\BVB\"/>
    </mc:Choice>
  </mc:AlternateContent>
  <xr:revisionPtr revIDLastSave="0" documentId="13_ncr:1_{33FCDD1C-AE23-42A5-9676-142B29E66540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Statement of financial position" sheetId="1" r:id="rId1"/>
    <sheet name="Profit or loss statement" sheetId="2" r:id="rId2"/>
    <sheet name="Statement of changes in equity" sheetId="3" r:id="rId3"/>
    <sheet name="Statement of cash flows" sheetId="4" r:id="rId4"/>
  </sheets>
  <definedNames>
    <definedName name="_xlnm.Print_Area" localSheetId="1">'Profit or loss statement'!$B$2:$F$41</definedName>
    <definedName name="_xlnm.Print_Area" localSheetId="3">'Statement of cash flows'!$B$1:$F$30</definedName>
    <definedName name="_xlnm.Print_Area" localSheetId="2">'Statement of changes in equity'!$A$1:$J$25</definedName>
    <definedName name="_xlnm.Print_Area" localSheetId="0">'Statement of financial position'!$B$2:$F$42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D8" i="4" l="1"/>
  <c r="E40" i="1"/>
  <c r="F30" i="1"/>
  <c r="F21" i="1"/>
  <c r="E24" i="2"/>
  <c r="D20" i="4"/>
  <c r="J22" i="3"/>
  <c r="J24" i="3"/>
  <c r="J20" i="3"/>
  <c r="J18" i="3"/>
  <c r="D17" i="3"/>
  <c r="D25" i="3" s="1"/>
  <c r="E17" i="3"/>
  <c r="E25" i="3" s="1"/>
  <c r="F17" i="3"/>
  <c r="F25" i="3" s="1"/>
  <c r="G17" i="3"/>
  <c r="G25" i="3" s="1"/>
  <c r="H17" i="3"/>
  <c r="H25" i="3" s="1"/>
  <c r="I17" i="3"/>
  <c r="I25" i="3" s="1"/>
  <c r="C17" i="3"/>
  <c r="C25" i="3" s="1"/>
  <c r="F24" i="2"/>
  <c r="E8" i="4"/>
  <c r="J8" i="3"/>
  <c r="F37" i="2"/>
  <c r="F40" i="1"/>
  <c r="E24" i="4"/>
  <c r="D24" i="4"/>
  <c r="E20" i="4"/>
  <c r="J16" i="3"/>
  <c r="J13" i="3"/>
  <c r="J10" i="3"/>
  <c r="E30" i="1"/>
  <c r="E21" i="1"/>
  <c r="E37" i="2"/>
  <c r="F15" i="2"/>
  <c r="F26" i="2" s="1"/>
  <c r="D28" i="4" l="1"/>
  <c r="D30" i="4" s="1"/>
  <c r="E26" i="2"/>
  <c r="E30" i="2" s="1"/>
  <c r="E38" i="2" s="1"/>
  <c r="J17" i="3"/>
  <c r="J25" i="3" s="1"/>
  <c r="E28" i="4"/>
  <c r="E30" i="4" s="1"/>
  <c r="E41" i="1"/>
  <c r="F41" i="1"/>
  <c r="F30" i="2"/>
  <c r="F38" i="2" s="1"/>
</calcChain>
</file>

<file path=xl/sharedStrings.xml><?xml version="1.0" encoding="utf-8"?>
<sst xmlns="http://schemas.openxmlformats.org/spreadsheetml/2006/main" count="127" uniqueCount="104">
  <si>
    <t>Total</t>
  </si>
  <si>
    <t>TRANSILVANIA INVESTMENTS ALLIANCE S.A.</t>
  </si>
  <si>
    <t>-</t>
  </si>
  <si>
    <t>STATEMENT OF FINANCIAL POSITION</t>
  </si>
  <si>
    <t>(All amounts are expressed in RON)</t>
  </si>
  <si>
    <t>AS AT 30 JUNE 2025</t>
  </si>
  <si>
    <t>Description</t>
  </si>
  <si>
    <t>Note</t>
  </si>
  <si>
    <t>Cash and cash equivalents</t>
  </si>
  <si>
    <t>Financial assets measured at fair value through profit or loss</t>
  </si>
  <si>
    <t>Government securities measured at fair value through profit or loss</t>
  </si>
  <si>
    <t>Financial assets measured at fair value through other comprehensive income</t>
  </si>
  <si>
    <t>Financial assets at amortised cost</t>
  </si>
  <si>
    <t>Other assets</t>
  </si>
  <si>
    <t>Intangible assets</t>
  </si>
  <si>
    <t>Right of use assets under leases</t>
  </si>
  <si>
    <t>Total assets</t>
  </si>
  <si>
    <t>Financial liabilities</t>
  </si>
  <si>
    <t>Lease liabilities</t>
  </si>
  <si>
    <t>Deferred income tax liabilities</t>
  </si>
  <si>
    <t>Current income tax liabilities</t>
  </si>
  <si>
    <t>Other liabilities</t>
  </si>
  <si>
    <t>Total liabilities</t>
  </si>
  <si>
    <t>Share capital</t>
  </si>
  <si>
    <t>Retained earnings</t>
  </si>
  <si>
    <t>Revaluation reserves on financial assets at fair value through other comprehensive income</t>
  </si>
  <si>
    <t>Revaluation reserve for property, plant and equipment</t>
  </si>
  <si>
    <t>Other reserves</t>
  </si>
  <si>
    <t xml:space="preserve">Equity-based payments to employees and management </t>
  </si>
  <si>
    <t>Own shares</t>
  </si>
  <si>
    <t>Total equity</t>
  </si>
  <si>
    <t>Total liabilities and equity</t>
  </si>
  <si>
    <t>Executive President
Moldovan Marius Adrian</t>
  </si>
  <si>
    <t>Head of Financial Department
Vereș Diana</t>
  </si>
  <si>
    <t>STATEMENT OF PROFIT OR LOSS AND OTHER COMPREHENSIVE INCOME</t>
  </si>
  <si>
    <t>Dividend income</t>
  </si>
  <si>
    <t>Bank interest income</t>
  </si>
  <si>
    <t>Interest income from government securities measured as financial assets at fair value through profit or loss</t>
  </si>
  <si>
    <t>Net gain/(loss) on financial assets at fair value through profit or loss</t>
  </si>
  <si>
    <t>Operating income</t>
  </si>
  <si>
    <t>Total net income</t>
  </si>
  <si>
    <t>Total employee benefit expense</t>
  </si>
  <si>
    <t>Fees and commissions expense</t>
  </si>
  <si>
    <t>Impairment of financial assets</t>
  </si>
  <si>
    <t>Operating expenses</t>
  </si>
  <si>
    <t>Financing costs</t>
  </si>
  <si>
    <t>Impairment of provisions</t>
  </si>
  <si>
    <t>Total expenses</t>
  </si>
  <si>
    <t>Profit before tax</t>
  </si>
  <si>
    <t>Profit for the year</t>
  </si>
  <si>
    <t>Other comprehensive income:</t>
  </si>
  <si>
    <t>Items that will not be reclassified to profit or loss:</t>
  </si>
  <si>
    <t>Increases/(Decreases) in revaluation reserve of property, plant and equipment, net of deferred tax</t>
  </si>
  <si>
    <t>Other comprehensive income for the year - total</t>
  </si>
  <si>
    <t>Total comprehensive income for the year</t>
  </si>
  <si>
    <t>Earnings per Share</t>
  </si>
  <si>
    <t>Diluted Earnings per Share</t>
  </si>
  <si>
    <t>STATEMENT OF CHANGES IN EQUITY</t>
  </si>
  <si>
    <t xml:space="preserve"> AS AT 30 JUNE 2025</t>
  </si>
  <si>
    <t xml:space="preserve">Revaluation
reserve for
property, plant and equipment  </t>
  </si>
  <si>
    <t>Revaluation reserves on financial assets recognised at fair value through other comprehensive income</t>
  </si>
  <si>
    <t>Employee and management benefits in the form of equity instruments</t>
  </si>
  <si>
    <t>Comprehensive income:</t>
  </si>
  <si>
    <t>Balance at January 1, 2025</t>
  </si>
  <si>
    <t>Revaluation reserve on property, plant and equipment, net of deferred tax</t>
  </si>
  <si>
    <t>Depreciation transfer to retained earnings on property, plant and equipment upon disposal, net of tax</t>
  </si>
  <si>
    <t>Total comprehensive income for the period</t>
  </si>
  <si>
    <t>Transfer of reserve to retained earnings upon the sale of financial assets at fair value through other comprehensive income, net of deferred tax</t>
  </si>
  <si>
    <t>Allocation of financial instruments under the Stock Option Plan</t>
  </si>
  <si>
    <t xml:space="preserve">Transactions with shareholders, directly recognized in equity: </t>
  </si>
  <si>
    <t>Dividends paid</t>
  </si>
  <si>
    <t xml:space="preserve">Allocation of reserves from previous year's profits </t>
  </si>
  <si>
    <t xml:space="preserve">Own shares </t>
  </si>
  <si>
    <t>Balance at 30 June 2025</t>
  </si>
  <si>
    <t>STATEMENT OF CASH FLOWS</t>
  </si>
  <si>
    <t>Receipts from clients</t>
  </si>
  <si>
    <t>Income tax paid</t>
  </si>
  <si>
    <t>Interest received</t>
  </si>
  <si>
    <t>Dividends received (net of withholding tax)</t>
  </si>
  <si>
    <t>Payments of contributions, tariffs, taxes, owned to the state budget</t>
  </si>
  <si>
    <t>Other payments from investment
activities (including trading sales commission)</t>
  </si>
  <si>
    <t>Payments for purchase of tangible and intangible assets</t>
  </si>
  <si>
    <t>Receipts from sale of tangible assets</t>
  </si>
  <si>
    <t>Dividends paid to shareholders (including dividend tax)</t>
  </si>
  <si>
    <t>Payments related to lease contracts</t>
  </si>
  <si>
    <t>Net increase/(decrease) in cash and cash equivalents</t>
  </si>
  <si>
    <t>Cash and cash equivalents at the beginning of the year</t>
  </si>
  <si>
    <t>Income tax receivables</t>
  </si>
  <si>
    <t>Property, plant and equipment</t>
  </si>
  <si>
    <t>Provisions for risks and charges</t>
  </si>
  <si>
    <t xml:space="preserve">Income tax </t>
  </si>
  <si>
    <t xml:space="preserve">Gain/(loss) on revaluation of financial assets at fair value through other comprehensive income, net of deferred tax                                                                                                                                                </t>
  </si>
  <si>
    <t>Profit/(Loss) for the period</t>
  </si>
  <si>
    <t>Net gain/(loss) on the revaluation of financial assets at fair value through other comprehensive income, net of deferred tax</t>
  </si>
  <si>
    <t>Cash flows from operating activities, total, out of which:</t>
  </si>
  <si>
    <t>Payments to suppliers and employees</t>
  </si>
  <si>
    <t>Proceeds from sale of government securities/maturity proceeds of government securities</t>
  </si>
  <si>
    <t>Proceeds from the sale of equity investments</t>
  </si>
  <si>
    <t>Payments for the purchase of equity investments</t>
  </si>
  <si>
    <t xml:space="preserve">Other payments related to Company's operation </t>
  </si>
  <si>
    <t>Cash flows from investing activities, total, out of which:</t>
  </si>
  <si>
    <t>Cash flows from financing activities, total, out of which:</t>
  </si>
  <si>
    <t>Payments for own shares bought-back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</si>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</sst>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indent="1"/>
    </xf>
    <xf numFmtId="3" fontId="4" fillId="0" borderId="0" xfId="0" applyNumberFormat="1" applyFont="1"/>
    <xf numFmtId="3" fontId="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64" fontId="4" fillId="0" borderId="0" xfId="1" applyFont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6" fontId="4" fillId="0" borderId="0" xfId="1" applyNumberFormat="1" applyFont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7" fontId="9" fillId="0" borderId="0" xfId="1" applyNumberFormat="1" applyFont="1" applyBorder="1" applyAlignment="1">
      <alignment horizontal="right" vertical="center"/>
    </xf>
    <xf numFmtId="164" fontId="4" fillId="0" borderId="0" xfId="1" applyFont="1" applyAlignment="1">
      <alignment horizontal="right" vertical="center"/>
    </xf>
    <xf numFmtId="164" fontId="4" fillId="0" borderId="0" xfId="1" applyFont="1"/>
    <xf numFmtId="3" fontId="9" fillId="0" borderId="0" xfId="0" applyNumberFormat="1" applyFont="1" applyAlignment="1">
      <alignment vertical="center" wrapText="1"/>
    </xf>
    <xf numFmtId="37" fontId="4" fillId="0" borderId="0" xfId="1" applyNumberFormat="1" applyFont="1" applyAlignment="1">
      <alignment horizontal="right" vertical="center"/>
    </xf>
    <xf numFmtId="43" fontId="4" fillId="0" borderId="0" xfId="1" applyNumberFormat="1" applyFont="1" applyBorder="1" applyAlignment="1">
      <alignment horizontal="right" vertical="center" wrapText="1"/>
    </xf>
    <xf numFmtId="43" fontId="4" fillId="0" borderId="0" xfId="1" applyNumberFormat="1" applyFont="1" applyBorder="1" applyAlignment="1">
      <alignment horizontal="right" wrapText="1"/>
    </xf>
    <xf numFmtId="41" fontId="9" fillId="0" borderId="0" xfId="1" applyNumberFormat="1" applyFont="1" applyBorder="1" applyAlignment="1">
      <alignment horizontal="right" vertical="center"/>
    </xf>
    <xf numFmtId="41" fontId="9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37" fontId="8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4" fillId="0" borderId="0" xfId="1" applyFont="1" applyBorder="1" applyAlignment="1">
      <alignment horizontal="right" vertical="center" wrapText="1"/>
    </xf>
    <xf numFmtId="41" fontId="9" fillId="0" borderId="0" xfId="0" applyNumberFormat="1" applyFont="1" applyAlignment="1">
      <alignment horizontal="right" vertical="center" wrapText="1"/>
    </xf>
    <xf numFmtId="164" fontId="4" fillId="0" borderId="0" xfId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37" fontId="8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9" fillId="0" borderId="0" xfId="0" applyFont="1" applyAlignment="1">
      <alignment vertical="center"/>
    </xf>
    <xf numFmtId="43" fontId="4" fillId="0" borderId="0" xfId="1" applyNumberFormat="1" applyFont="1" applyBorder="1" applyAlignment="1">
      <alignment wrapTex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37" fontId="5" fillId="0" borderId="0" xfId="0" applyNumberFormat="1" applyFont="1" applyAlignment="1">
      <alignment vertical="center" wrapText="1"/>
    </xf>
    <xf numFmtId="37" fontId="5" fillId="0" borderId="1" xfId="0" applyNumberFormat="1" applyFont="1" applyBorder="1" applyAlignment="1">
      <alignment vertical="center" wrapText="1"/>
    </xf>
    <xf numFmtId="41" fontId="5" fillId="0" borderId="0" xfId="1" applyNumberFormat="1" applyFont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38" fontId="10" fillId="0" borderId="7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vertical="center" wrapText="1"/>
    </xf>
    <xf numFmtId="14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/>
    </xf>
    <xf numFmtId="14" fontId="5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2" fillId="3" borderId="0" xfId="0" applyFont="1" applyFill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A1:F54"/>
  <sheetViews>
    <sheetView topLeftCell="A9" zoomScale="93" zoomScaleNormal="93" workbookViewId="0">
      <selection activeCell="B38" sqref="B38"/>
    </sheetView>
  </sheetViews>
  <sheetFormatPr defaultColWidth="9.140625" defaultRowHeight="11.25" x14ac:dyDescent="0.15"/>
  <cols>
    <col min="1" max="1" width="9.140625" style="14"/>
    <col min="2" max="2" width="48.28515625" style="14" customWidth="1"/>
    <col min="3" max="4" width="9.140625" style="14"/>
    <col min="5" max="5" width="18.5703125" style="14" customWidth="1"/>
    <col min="6" max="6" width="21.7109375" style="14" customWidth="1"/>
    <col min="7" max="16384" width="9.140625" style="14"/>
  </cols>
  <sheetData>
    <row r="1" spans="2:6" x14ac:dyDescent="0.15">
      <c r="B1" s="44" t="s">
        <v>1</v>
      </c>
    </row>
    <row r="2" spans="2:6" x14ac:dyDescent="0.15">
      <c r="B2" s="44" t="s">
        <v>3</v>
      </c>
      <c r="C2" s="45"/>
    </row>
    <row r="3" spans="2:6" x14ac:dyDescent="0.15">
      <c r="B3" s="44" t="s">
        <v>5</v>
      </c>
      <c r="C3" s="45"/>
    </row>
    <row r="4" spans="2:6" x14ac:dyDescent="0.15">
      <c r="B4" s="9" t="s">
        <v>4</v>
      </c>
    </row>
    <row r="5" spans="2:6" x14ac:dyDescent="0.15">
      <c r="B5" s="9"/>
    </row>
    <row r="6" spans="2:6" x14ac:dyDescent="0.15">
      <c r="B6" s="9"/>
    </row>
    <row r="7" spans="2:6" x14ac:dyDescent="0.15">
      <c r="B7" s="9"/>
    </row>
    <row r="8" spans="2:6" x14ac:dyDescent="0.15">
      <c r="B8" s="81" t="s">
        <v>6</v>
      </c>
      <c r="C8" s="80" t="s">
        <v>7</v>
      </c>
      <c r="D8" s="79"/>
      <c r="E8" s="77">
        <v>45838</v>
      </c>
      <c r="F8" s="77">
        <v>45657</v>
      </c>
    </row>
    <row r="9" spans="2:6" ht="12" thickBot="1" x14ac:dyDescent="0.2">
      <c r="B9" s="81"/>
      <c r="C9" s="85"/>
      <c r="D9" s="79"/>
      <c r="E9" s="78"/>
      <c r="F9" s="78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8</v>
      </c>
      <c r="C11" s="7">
        <v>11</v>
      </c>
      <c r="D11" s="2"/>
      <c r="E11" s="20">
        <v>105760027</v>
      </c>
      <c r="F11" s="20">
        <v>18507269</v>
      </c>
    </row>
    <row r="12" spans="2:6" ht="22.5" customHeight="1" x14ac:dyDescent="0.15">
      <c r="B12" s="1" t="s">
        <v>9</v>
      </c>
      <c r="C12" s="12">
        <v>12</v>
      </c>
      <c r="D12" s="2"/>
      <c r="E12" s="3">
        <v>748846052</v>
      </c>
      <c r="F12" s="3">
        <v>732045656</v>
      </c>
    </row>
    <row r="13" spans="2:6" ht="22.5" customHeight="1" x14ac:dyDescent="0.15">
      <c r="B13" s="1" t="s">
        <v>10</v>
      </c>
      <c r="C13" s="12"/>
      <c r="D13" s="2"/>
      <c r="E13" s="3">
        <v>102260963</v>
      </c>
      <c r="F13" s="3">
        <v>117881986</v>
      </c>
    </row>
    <row r="14" spans="2:6" ht="22.5" customHeight="1" x14ac:dyDescent="0.15">
      <c r="B14" s="1" t="s">
        <v>11</v>
      </c>
      <c r="C14" s="7">
        <v>13</v>
      </c>
      <c r="D14" s="2"/>
      <c r="E14" s="3">
        <v>1139687136</v>
      </c>
      <c r="F14" s="3">
        <v>1027186801</v>
      </c>
    </row>
    <row r="15" spans="2:6" x14ac:dyDescent="0.15">
      <c r="B15" s="1" t="s">
        <v>12</v>
      </c>
      <c r="C15" s="7">
        <v>14</v>
      </c>
      <c r="D15" s="2"/>
      <c r="E15" s="3">
        <v>3715207</v>
      </c>
      <c r="F15" s="3">
        <v>7554912</v>
      </c>
    </row>
    <row r="16" spans="2:6" x14ac:dyDescent="0.15">
      <c r="B16" s="1" t="s">
        <v>13</v>
      </c>
      <c r="C16" s="7">
        <v>15</v>
      </c>
      <c r="D16" s="2"/>
      <c r="E16" s="3">
        <v>816856</v>
      </c>
      <c r="F16" s="3">
        <v>697556</v>
      </c>
    </row>
    <row r="17" spans="1:6" x14ac:dyDescent="0.15">
      <c r="B17" s="14" t="s">
        <v>87</v>
      </c>
      <c r="C17" s="7"/>
      <c r="D17" s="2"/>
      <c r="E17" s="3" t="s">
        <v>2</v>
      </c>
      <c r="F17" s="3">
        <v>2640990</v>
      </c>
    </row>
    <row r="18" spans="1:6" x14ac:dyDescent="0.15">
      <c r="B18" s="1" t="s">
        <v>14</v>
      </c>
      <c r="C18" s="7">
        <v>16</v>
      </c>
      <c r="D18" s="2"/>
      <c r="E18" s="3">
        <v>58584</v>
      </c>
      <c r="F18" s="3">
        <v>77016</v>
      </c>
    </row>
    <row r="19" spans="1:6" x14ac:dyDescent="0.15">
      <c r="B19" s="1" t="s">
        <v>88</v>
      </c>
      <c r="C19" s="7">
        <v>17</v>
      </c>
      <c r="D19" s="2"/>
      <c r="E19" s="3">
        <v>19027402</v>
      </c>
      <c r="F19" s="3">
        <v>19203166</v>
      </c>
    </row>
    <row r="20" spans="1:6" ht="12" thickBot="1" x14ac:dyDescent="0.2">
      <c r="B20" s="1" t="s">
        <v>15</v>
      </c>
      <c r="C20" s="7">
        <v>18</v>
      </c>
      <c r="D20" s="2"/>
      <c r="E20" s="3">
        <v>1047553</v>
      </c>
      <c r="F20" s="3">
        <v>1162589</v>
      </c>
    </row>
    <row r="21" spans="1:6" ht="11.25" customHeight="1" x14ac:dyDescent="0.15">
      <c r="A21" s="87"/>
      <c r="B21" s="82" t="s">
        <v>16</v>
      </c>
      <c r="C21" s="80"/>
      <c r="D21" s="86"/>
      <c r="E21" s="83">
        <f>SUM(E11:E20)</f>
        <v>2121219780</v>
      </c>
      <c r="F21" s="83">
        <f>SUM(F11:F20)-2</f>
        <v>1926957939</v>
      </c>
    </row>
    <row r="22" spans="1:6" ht="12" thickBot="1" x14ac:dyDescent="0.2">
      <c r="A22" s="87"/>
      <c r="B22" s="82"/>
      <c r="C22" s="80"/>
      <c r="D22" s="86"/>
      <c r="E22" s="84"/>
      <c r="F22" s="84"/>
    </row>
    <row r="23" spans="1:6" ht="12" thickTop="1" x14ac:dyDescent="0.15">
      <c r="B23" s="1"/>
      <c r="C23" s="7"/>
      <c r="D23" s="2"/>
      <c r="E23" s="2"/>
      <c r="F23" s="2"/>
    </row>
    <row r="24" spans="1:6" x14ac:dyDescent="0.15">
      <c r="B24" s="1" t="s">
        <v>17</v>
      </c>
      <c r="C24" s="7">
        <v>19</v>
      </c>
      <c r="D24" s="2"/>
      <c r="E24" s="3">
        <v>56119226</v>
      </c>
      <c r="F24" s="3">
        <v>23044914</v>
      </c>
    </row>
    <row r="25" spans="1:6" x14ac:dyDescent="0.15">
      <c r="B25" s="1" t="s">
        <v>18</v>
      </c>
      <c r="C25" s="7">
        <v>18</v>
      </c>
      <c r="D25" s="2"/>
      <c r="E25" s="3">
        <v>1360436</v>
      </c>
      <c r="F25" s="3">
        <v>1384287</v>
      </c>
    </row>
    <row r="26" spans="1:6" x14ac:dyDescent="0.15">
      <c r="B26" s="6" t="s">
        <v>19</v>
      </c>
      <c r="C26" s="7">
        <v>10</v>
      </c>
      <c r="D26" s="10"/>
      <c r="E26" s="11">
        <v>79356074</v>
      </c>
      <c r="F26" s="11">
        <v>68600611</v>
      </c>
    </row>
    <row r="27" spans="1:6" x14ac:dyDescent="0.15">
      <c r="B27" s="6" t="s">
        <v>20</v>
      </c>
      <c r="C27" s="7">
        <v>10</v>
      </c>
      <c r="D27" s="10"/>
      <c r="E27" s="39">
        <v>539383</v>
      </c>
      <c r="F27" s="36">
        <v>0</v>
      </c>
    </row>
    <row r="28" spans="1:6" x14ac:dyDescent="0.15">
      <c r="B28" s="1" t="s">
        <v>21</v>
      </c>
      <c r="C28" s="7">
        <v>20</v>
      </c>
      <c r="D28" s="2"/>
      <c r="E28" s="3">
        <v>945590</v>
      </c>
      <c r="F28" s="3">
        <v>2552792</v>
      </c>
    </row>
    <row r="29" spans="1:6" ht="12" thickBot="1" x14ac:dyDescent="0.2">
      <c r="B29" s="1" t="s">
        <v>89</v>
      </c>
      <c r="C29" s="7"/>
      <c r="D29" s="2"/>
      <c r="E29" s="3">
        <v>635838</v>
      </c>
      <c r="F29" s="3">
        <v>635838</v>
      </c>
    </row>
    <row r="30" spans="1:6" ht="11.25" customHeight="1" x14ac:dyDescent="0.15">
      <c r="A30" s="87"/>
      <c r="B30" s="82" t="s">
        <v>22</v>
      </c>
      <c r="C30" s="80"/>
      <c r="D30" s="86"/>
      <c r="E30" s="83">
        <f>SUM(E24:E29)</f>
        <v>138956547</v>
      </c>
      <c r="F30" s="83">
        <f>SUM(F24:F29)-1</f>
        <v>96218441</v>
      </c>
    </row>
    <row r="31" spans="1:6" ht="11.25" customHeight="1" thickBot="1" x14ac:dyDescent="0.2">
      <c r="A31" s="87"/>
      <c r="B31" s="82"/>
      <c r="C31" s="80"/>
      <c r="D31" s="86"/>
      <c r="E31" s="84"/>
      <c r="F31" s="84"/>
    </row>
    <row r="32" spans="1:6" ht="11.25" customHeight="1" thickTop="1" x14ac:dyDescent="0.15">
      <c r="B32" s="9"/>
      <c r="C32" s="7"/>
      <c r="D32" s="2"/>
      <c r="E32" s="2"/>
      <c r="F32" s="2"/>
    </row>
    <row r="33" spans="1:6" ht="11.25" customHeight="1" x14ac:dyDescent="0.15">
      <c r="B33" s="6" t="s">
        <v>23</v>
      </c>
      <c r="C33" s="7">
        <v>21</v>
      </c>
      <c r="D33" s="10"/>
      <c r="E33" s="11">
        <v>216244380</v>
      </c>
      <c r="F33" s="11">
        <v>216244380</v>
      </c>
    </row>
    <row r="34" spans="1:6" ht="11.25" customHeight="1" x14ac:dyDescent="0.15">
      <c r="B34" s="6" t="s">
        <v>24</v>
      </c>
      <c r="C34" s="7"/>
      <c r="D34" s="10"/>
      <c r="E34" s="11">
        <v>311030177</v>
      </c>
      <c r="F34" s="11">
        <v>232405905</v>
      </c>
    </row>
    <row r="35" spans="1:6" ht="22.5" customHeight="1" x14ac:dyDescent="0.15">
      <c r="B35" s="1" t="s">
        <v>25</v>
      </c>
      <c r="C35" s="12">
        <v>22</v>
      </c>
      <c r="D35" s="2"/>
      <c r="E35" s="3">
        <v>416990916</v>
      </c>
      <c r="F35" s="3">
        <v>356430952</v>
      </c>
    </row>
    <row r="36" spans="1:6" ht="22.5" customHeight="1" x14ac:dyDescent="0.15">
      <c r="B36" s="1" t="s">
        <v>26</v>
      </c>
      <c r="C36" s="7">
        <v>23</v>
      </c>
      <c r="D36" s="2"/>
      <c r="E36" s="3">
        <v>15473665</v>
      </c>
      <c r="F36" s="3">
        <v>15473665</v>
      </c>
    </row>
    <row r="37" spans="1:6" x14ac:dyDescent="0.15">
      <c r="B37" s="1" t="s">
        <v>27</v>
      </c>
      <c r="C37" s="7">
        <v>24</v>
      </c>
      <c r="D37" s="2"/>
      <c r="E37" s="3">
        <v>1036294734</v>
      </c>
      <c r="F37" s="3">
        <v>1020693185</v>
      </c>
    </row>
    <row r="38" spans="1:6" ht="22.5" customHeight="1" x14ac:dyDescent="0.15">
      <c r="B38" s="21" t="s">
        <v>28</v>
      </c>
      <c r="C38" s="7">
        <v>25</v>
      </c>
      <c r="D38" s="2"/>
      <c r="E38" s="3">
        <v>3363707</v>
      </c>
      <c r="F38" s="3">
        <v>3363707</v>
      </c>
    </row>
    <row r="39" spans="1:6" ht="12" thickBot="1" x14ac:dyDescent="0.2">
      <c r="B39" s="21" t="s">
        <v>29</v>
      </c>
      <c r="C39" s="7">
        <v>26</v>
      </c>
      <c r="D39" s="2"/>
      <c r="E39" s="50">
        <v>-17134345</v>
      </c>
      <c r="F39" s="50">
        <v>-13872296</v>
      </c>
    </row>
    <row r="40" spans="1:6" ht="22.5" customHeight="1" thickBot="1" x14ac:dyDescent="0.2">
      <c r="A40" s="57"/>
      <c r="B40" s="46" t="s">
        <v>30</v>
      </c>
      <c r="C40" s="7"/>
      <c r="D40" s="8"/>
      <c r="E40" s="33">
        <f>SUM(E33:E39)-1</f>
        <v>1982263233</v>
      </c>
      <c r="F40" s="33">
        <f>SUM(F33:F39)</f>
        <v>1830739498</v>
      </c>
    </row>
    <row r="41" spans="1:6" ht="11.25" customHeight="1" thickTop="1" x14ac:dyDescent="0.15">
      <c r="A41" s="87"/>
      <c r="B41" s="82" t="s">
        <v>31</v>
      </c>
      <c r="C41" s="80"/>
      <c r="D41" s="80"/>
      <c r="E41" s="89">
        <f>E30+E40</f>
        <v>2121219780</v>
      </c>
      <c r="F41" s="89">
        <f>F30+F40</f>
        <v>1926957939</v>
      </c>
    </row>
    <row r="42" spans="1:6" ht="11.25" customHeight="1" thickBot="1" x14ac:dyDescent="0.2">
      <c r="A42" s="87"/>
      <c r="B42" s="82"/>
      <c r="C42" s="80"/>
      <c r="D42" s="80"/>
      <c r="E42" s="90"/>
      <c r="F42" s="90"/>
    </row>
    <row r="43" spans="1:6" ht="12" thickTop="1" x14ac:dyDescent="0.15">
      <c r="B43" s="9"/>
      <c r="C43" s="7"/>
      <c r="D43" s="8"/>
    </row>
    <row r="44" spans="1:6" x14ac:dyDescent="0.15">
      <c r="B44" s="9"/>
      <c r="C44" s="7"/>
      <c r="D44" s="8"/>
      <c r="E44" s="19"/>
    </row>
    <row r="45" spans="1:6" x14ac:dyDescent="0.15">
      <c r="B45" s="6"/>
      <c r="C45" s="7"/>
      <c r="D45" s="8"/>
    </row>
    <row r="47" spans="1:6" x14ac:dyDescent="0.15">
      <c r="B47" s="6"/>
    </row>
    <row r="48" spans="1:6" x14ac:dyDescent="0.15">
      <c r="B48" s="6"/>
    </row>
    <row r="49" spans="2:6" ht="11.25" customHeight="1" x14ac:dyDescent="0.15">
      <c r="B49" s="88" t="s">
        <v>32</v>
      </c>
      <c r="C49" s="13"/>
      <c r="E49" s="88" t="s">
        <v>33</v>
      </c>
      <c r="F49" s="88"/>
    </row>
    <row r="50" spans="2:6" ht="11.25" customHeight="1" x14ac:dyDescent="0.15">
      <c r="B50" s="88"/>
      <c r="C50" s="13"/>
      <c r="D50" s="9"/>
      <c r="E50" s="88"/>
      <c r="F50" s="88"/>
    </row>
    <row r="51" spans="2:6" ht="11.25" customHeight="1" x14ac:dyDescent="0.15">
      <c r="B51" s="88"/>
      <c r="C51" s="13"/>
      <c r="D51" s="9"/>
      <c r="E51" s="88"/>
      <c r="F51" s="88"/>
    </row>
    <row r="52" spans="2:6" ht="11.25" customHeight="1" x14ac:dyDescent="0.15">
      <c r="B52" s="88"/>
      <c r="C52" s="13"/>
      <c r="D52" s="9"/>
      <c r="E52" s="88"/>
      <c r="F52" s="88"/>
    </row>
    <row r="53" spans="2:6" ht="11.25" customHeight="1" x14ac:dyDescent="0.15">
      <c r="B53" s="88"/>
      <c r="C53" s="13"/>
      <c r="D53" s="9"/>
      <c r="E53" s="88"/>
      <c r="F53" s="88"/>
    </row>
    <row r="54" spans="2:6" x14ac:dyDescent="0.15">
      <c r="B54" s="13"/>
      <c r="C54" s="13"/>
      <c r="D54" s="13"/>
      <c r="E54" s="13"/>
    </row>
  </sheetData>
  <mergeCells count="25">
    <mergeCell ref="A30:A31"/>
    <mergeCell ref="A21:A22"/>
    <mergeCell ref="E49:F53"/>
    <mergeCell ref="A41:A42"/>
    <mergeCell ref="C41:C42"/>
    <mergeCell ref="D41:D42"/>
    <mergeCell ref="B49:B53"/>
    <mergeCell ref="B41:B42"/>
    <mergeCell ref="E41:E42"/>
    <mergeCell ref="F41:F42"/>
    <mergeCell ref="F8:F9"/>
    <mergeCell ref="D8:D9"/>
    <mergeCell ref="C30:C31"/>
    <mergeCell ref="B8:B9"/>
    <mergeCell ref="B21:B22"/>
    <mergeCell ref="F21:F22"/>
    <mergeCell ref="E21:E22"/>
    <mergeCell ref="C8:C9"/>
    <mergeCell ref="E8:E9"/>
    <mergeCell ref="D30:D31"/>
    <mergeCell ref="E30:E31"/>
    <mergeCell ref="F30:F31"/>
    <mergeCell ref="C21:C22"/>
    <mergeCell ref="D21:D22"/>
    <mergeCell ref="B30:B31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A2:F50"/>
  <sheetViews>
    <sheetView zoomScale="90" zoomScaleNormal="90" workbookViewId="0">
      <selection activeCell="B3" sqref="B3"/>
    </sheetView>
  </sheetViews>
  <sheetFormatPr defaultColWidth="9.140625" defaultRowHeight="11.25" x14ac:dyDescent="0.15"/>
  <cols>
    <col min="1" max="1" width="9.140625" style="14"/>
    <col min="2" max="2" width="73.7109375" style="14" customWidth="1"/>
    <col min="3" max="4" width="9.140625" style="14"/>
    <col min="5" max="5" width="18.7109375" style="14" customWidth="1"/>
    <col min="6" max="6" width="20.5703125" style="14" customWidth="1"/>
    <col min="7" max="7" width="9.5703125" style="14" customWidth="1"/>
    <col min="8" max="16384" width="9.140625" style="14"/>
  </cols>
  <sheetData>
    <row r="2" spans="1:6" x14ac:dyDescent="0.15">
      <c r="B2" s="44" t="s">
        <v>1</v>
      </c>
    </row>
    <row r="3" spans="1:6" x14ac:dyDescent="0.15">
      <c r="B3" s="58" t="s">
        <v>34</v>
      </c>
    </row>
    <row r="4" spans="1:6" x14ac:dyDescent="0.15">
      <c r="B4" s="44" t="s">
        <v>5</v>
      </c>
    </row>
    <row r="5" spans="1:6" x14ac:dyDescent="0.15">
      <c r="B5" s="9"/>
    </row>
    <row r="6" spans="1:6" x14ac:dyDescent="0.15">
      <c r="B6" s="9" t="s">
        <v>4</v>
      </c>
    </row>
    <row r="7" spans="1:6" x14ac:dyDescent="0.15">
      <c r="B7" s="9"/>
    </row>
    <row r="8" spans="1:6" ht="12" thickBot="1" x14ac:dyDescent="0.2">
      <c r="B8" s="56" t="s">
        <v>6</v>
      </c>
      <c r="C8" s="55" t="s">
        <v>7</v>
      </c>
      <c r="D8" s="13"/>
      <c r="E8" s="76">
        <v>45838</v>
      </c>
      <c r="F8" s="76">
        <v>45473</v>
      </c>
    </row>
    <row r="9" spans="1:6" ht="11.25" customHeight="1" thickTop="1" x14ac:dyDescent="0.15">
      <c r="B9" s="13"/>
      <c r="C9" s="7"/>
      <c r="D9" s="2"/>
      <c r="E9" s="2"/>
      <c r="F9" s="2"/>
    </row>
    <row r="10" spans="1:6" ht="11.25" customHeight="1" x14ac:dyDescent="0.15">
      <c r="B10" s="1" t="s">
        <v>35</v>
      </c>
      <c r="C10" s="7">
        <v>4</v>
      </c>
      <c r="D10" s="2"/>
      <c r="E10" s="39">
        <v>58702687</v>
      </c>
      <c r="F10" s="3">
        <v>57959796</v>
      </c>
    </row>
    <row r="11" spans="1:6" ht="11.25" customHeight="1" x14ac:dyDescent="0.15">
      <c r="B11" s="1" t="s">
        <v>36</v>
      </c>
      <c r="C11" s="7"/>
      <c r="D11" s="2"/>
      <c r="E11" s="3">
        <v>846701</v>
      </c>
      <c r="F11" s="3">
        <v>1001083</v>
      </c>
    </row>
    <row r="12" spans="1:6" ht="22.5" customHeight="1" x14ac:dyDescent="0.15">
      <c r="B12" s="1" t="s">
        <v>37</v>
      </c>
      <c r="C12" s="7"/>
      <c r="D12" s="2"/>
      <c r="E12" s="3">
        <v>2325830</v>
      </c>
      <c r="F12" s="3">
        <v>1626622</v>
      </c>
    </row>
    <row r="13" spans="1:6" ht="22.5" customHeight="1" x14ac:dyDescent="0.15">
      <c r="B13" s="1" t="s">
        <v>38</v>
      </c>
      <c r="C13" s="7">
        <v>5</v>
      </c>
      <c r="D13" s="2"/>
      <c r="E13" s="3">
        <v>61344368</v>
      </c>
      <c r="F13" s="3">
        <v>32548420</v>
      </c>
    </row>
    <row r="14" spans="1:6" ht="11.25" customHeight="1" thickBot="1" x14ac:dyDescent="0.2">
      <c r="B14" s="1" t="s">
        <v>39</v>
      </c>
      <c r="C14" s="7">
        <v>6</v>
      </c>
      <c r="D14" s="2"/>
      <c r="E14" s="5">
        <v>146006</v>
      </c>
      <c r="F14" s="5">
        <v>77915</v>
      </c>
    </row>
    <row r="15" spans="1:6" ht="11.25" customHeight="1" x14ac:dyDescent="0.15">
      <c r="A15" s="87"/>
      <c r="B15" s="95" t="s">
        <v>40</v>
      </c>
      <c r="C15" s="80"/>
      <c r="D15" s="86"/>
      <c r="E15" s="83">
        <f>SUM(E10:E14)</f>
        <v>123365592</v>
      </c>
      <c r="F15" s="83">
        <f>SUM(F10:F14)</f>
        <v>93213836</v>
      </c>
    </row>
    <row r="16" spans="1:6" ht="11.25" customHeight="1" thickBot="1" x14ac:dyDescent="0.2">
      <c r="A16" s="87"/>
      <c r="B16" s="95"/>
      <c r="C16" s="80"/>
      <c r="D16" s="86"/>
      <c r="E16" s="84"/>
      <c r="F16" s="84"/>
    </row>
    <row r="17" spans="1:6" ht="11.25" customHeight="1" thickTop="1" x14ac:dyDescent="0.15">
      <c r="B17" s="13"/>
      <c r="C17" s="7"/>
      <c r="D17" s="8"/>
      <c r="E17" s="8"/>
      <c r="F17" s="8"/>
    </row>
    <row r="18" spans="1:6" ht="11.25" customHeight="1" x14ac:dyDescent="0.15">
      <c r="B18" s="1" t="s">
        <v>41</v>
      </c>
      <c r="C18" s="7">
        <v>7</v>
      </c>
      <c r="D18" s="2"/>
      <c r="E18" s="50">
        <v>-7893626</v>
      </c>
      <c r="F18" s="50">
        <v>-8774649</v>
      </c>
    </row>
    <row r="19" spans="1:6" ht="11.25" customHeight="1" x14ac:dyDescent="0.15">
      <c r="B19" s="1" t="s">
        <v>42</v>
      </c>
      <c r="C19" s="7">
        <v>8</v>
      </c>
      <c r="D19" s="2"/>
      <c r="E19" s="50">
        <v>-1529946</v>
      </c>
      <c r="F19" s="50">
        <v>-1445933</v>
      </c>
    </row>
    <row r="20" spans="1:6" ht="11.25" customHeight="1" x14ac:dyDescent="0.15">
      <c r="B20" s="1" t="s">
        <v>43</v>
      </c>
      <c r="C20" s="7"/>
      <c r="D20" s="2"/>
      <c r="E20" s="36">
        <v>0</v>
      </c>
      <c r="F20" s="39">
        <v>14500</v>
      </c>
    </row>
    <row r="21" spans="1:6" ht="11.25" customHeight="1" x14ac:dyDescent="0.15">
      <c r="B21" s="1" t="s">
        <v>44</v>
      </c>
      <c r="C21" s="7">
        <v>9</v>
      </c>
      <c r="D21" s="2"/>
      <c r="E21" s="50">
        <v>-5681564</v>
      </c>
      <c r="F21" s="50">
        <v>-4533602</v>
      </c>
    </row>
    <row r="22" spans="1:6" ht="11.25" customHeight="1" x14ac:dyDescent="0.15">
      <c r="B22" s="1" t="s">
        <v>45</v>
      </c>
      <c r="C22" s="7"/>
      <c r="D22" s="2"/>
      <c r="E22" s="50">
        <v>-16468</v>
      </c>
      <c r="F22" s="50">
        <v>-6866</v>
      </c>
    </row>
    <row r="23" spans="1:6" ht="11.25" customHeight="1" x14ac:dyDescent="0.15">
      <c r="B23" s="1" t="s">
        <v>46</v>
      </c>
      <c r="C23" s="7"/>
      <c r="D23" s="2"/>
      <c r="E23" s="36">
        <v>0</v>
      </c>
      <c r="F23" s="36">
        <v>0</v>
      </c>
    </row>
    <row r="24" spans="1:6" ht="22.5" customHeight="1" thickBot="1" x14ac:dyDescent="0.2">
      <c r="B24" s="47" t="s">
        <v>47</v>
      </c>
      <c r="C24" s="7"/>
      <c r="D24" s="2"/>
      <c r="E24" s="49">
        <f>SUM(E17:E23)</f>
        <v>-15121604</v>
      </c>
      <c r="F24" s="49">
        <f>SUM(F17:F23)</f>
        <v>-14746550</v>
      </c>
    </row>
    <row r="25" spans="1:6" ht="11.25" customHeight="1" thickBot="1" x14ac:dyDescent="0.2">
      <c r="B25" s="1"/>
      <c r="C25" s="7"/>
      <c r="D25" s="2"/>
      <c r="E25" s="3"/>
      <c r="F25" s="29"/>
    </row>
    <row r="26" spans="1:6" ht="11.25" customHeight="1" x14ac:dyDescent="0.15">
      <c r="A26" s="87"/>
      <c r="B26" s="95" t="s">
        <v>48</v>
      </c>
      <c r="C26" s="80"/>
      <c r="D26" s="86"/>
      <c r="E26" s="83">
        <f>E15+E24</f>
        <v>108243988</v>
      </c>
      <c r="F26" s="83">
        <f>F15+F24+1</f>
        <v>78467287</v>
      </c>
    </row>
    <row r="27" spans="1:6" ht="11.25" customHeight="1" thickBot="1" x14ac:dyDescent="0.2">
      <c r="A27" s="87"/>
      <c r="B27" s="95"/>
      <c r="C27" s="80"/>
      <c r="D27" s="86"/>
      <c r="E27" s="84"/>
      <c r="F27" s="84"/>
    </row>
    <row r="28" spans="1:6" ht="11.25" customHeight="1" thickTop="1" x14ac:dyDescent="0.15">
      <c r="B28" s="25"/>
      <c r="C28" s="7"/>
      <c r="D28" s="8"/>
      <c r="E28" s="26"/>
      <c r="F28" s="26"/>
    </row>
    <row r="29" spans="1:6" ht="11.25" customHeight="1" x14ac:dyDescent="0.15">
      <c r="B29" s="27" t="s">
        <v>90</v>
      </c>
      <c r="C29" s="7">
        <v>10</v>
      </c>
      <c r="D29" s="8"/>
      <c r="E29" s="50">
        <v>275445</v>
      </c>
      <c r="F29" s="50">
        <v>-4559273</v>
      </c>
    </row>
    <row r="30" spans="1:6" ht="27.75" customHeight="1" thickBot="1" x14ac:dyDescent="0.2">
      <c r="B30" s="47" t="s">
        <v>49</v>
      </c>
      <c r="C30" s="7"/>
      <c r="D30" s="2"/>
      <c r="E30" s="30">
        <f>E26+E29</f>
        <v>108519433</v>
      </c>
      <c r="F30" s="30">
        <f>F26+F29</f>
        <v>73908014</v>
      </c>
    </row>
    <row r="31" spans="1:6" ht="11.25" customHeight="1" x14ac:dyDescent="0.15">
      <c r="B31" s="13"/>
      <c r="C31" s="13"/>
      <c r="D31" s="9"/>
      <c r="E31" s="28"/>
      <c r="F31" s="28"/>
    </row>
    <row r="32" spans="1:6" ht="11.25" customHeight="1" x14ac:dyDescent="0.15">
      <c r="B32" s="13" t="s">
        <v>50</v>
      </c>
      <c r="C32" s="13"/>
      <c r="D32" s="9"/>
      <c r="E32" s="28"/>
      <c r="F32" s="28"/>
    </row>
    <row r="33" spans="1:6" ht="11.25" customHeight="1" x14ac:dyDescent="0.15">
      <c r="B33" s="31" t="s">
        <v>51</v>
      </c>
      <c r="C33" s="7"/>
      <c r="D33" s="8"/>
      <c r="E33" s="8"/>
      <c r="F33" s="8"/>
    </row>
    <row r="34" spans="1:6" ht="22.5" customHeight="1" x14ac:dyDescent="0.15">
      <c r="B34" s="1" t="s">
        <v>91</v>
      </c>
      <c r="C34" s="7">
        <v>22</v>
      </c>
      <c r="D34" s="2"/>
      <c r="E34" s="32">
        <v>78703008</v>
      </c>
      <c r="F34" s="32">
        <v>152174332</v>
      </c>
    </row>
    <row r="35" spans="1:6" ht="11.25" customHeight="1" x14ac:dyDescent="0.15">
      <c r="B35" s="1"/>
      <c r="C35" s="7"/>
      <c r="D35" s="2"/>
      <c r="E35" s="2"/>
      <c r="F35" s="2"/>
    </row>
    <row r="36" spans="1:6" ht="22.5" customHeight="1" x14ac:dyDescent="0.15">
      <c r="B36" s="1" t="s">
        <v>52</v>
      </c>
      <c r="C36" s="12">
        <v>23</v>
      </c>
      <c r="D36" s="2"/>
      <c r="E36" s="29">
        <v>0</v>
      </c>
      <c r="F36" s="29">
        <v>0</v>
      </c>
    </row>
    <row r="37" spans="1:6" ht="22.5" customHeight="1" thickBot="1" x14ac:dyDescent="0.2">
      <c r="B37" s="59" t="s">
        <v>53</v>
      </c>
      <c r="C37" s="12"/>
      <c r="D37" s="2"/>
      <c r="E37" s="51">
        <f>SUM(E34:E36)</f>
        <v>78703008</v>
      </c>
      <c r="F37" s="51">
        <f>SUM(F34:F36)</f>
        <v>152174332</v>
      </c>
    </row>
    <row r="38" spans="1:6" ht="11.25" customHeight="1" x14ac:dyDescent="0.15">
      <c r="A38" s="87"/>
      <c r="B38" s="91" t="s">
        <v>54</v>
      </c>
      <c r="C38" s="88"/>
      <c r="D38" s="94"/>
      <c r="E38" s="92">
        <f>E30+E37</f>
        <v>187222441</v>
      </c>
      <c r="F38" s="92">
        <f>F30+F37</f>
        <v>226082346</v>
      </c>
    </row>
    <row r="39" spans="1:6" ht="11.25" customHeight="1" thickBot="1" x14ac:dyDescent="0.2">
      <c r="A39" s="87"/>
      <c r="B39" s="91"/>
      <c r="C39" s="88"/>
      <c r="D39" s="94"/>
      <c r="E39" s="93"/>
      <c r="F39" s="93"/>
    </row>
    <row r="40" spans="1:6" ht="14.25" customHeight="1" x14ac:dyDescent="0.15">
      <c r="B40" s="1" t="s">
        <v>55</v>
      </c>
      <c r="C40" s="12"/>
      <c r="D40" s="2"/>
      <c r="E40" s="24">
        <v>5.1200000000000002E-2</v>
      </c>
      <c r="F40" s="24">
        <v>3.4299999999999997E-2</v>
      </c>
    </row>
    <row r="41" spans="1:6" ht="11.25" customHeight="1" x14ac:dyDescent="0.15">
      <c r="B41" s="6" t="s">
        <v>56</v>
      </c>
      <c r="C41" s="12"/>
      <c r="D41" s="2"/>
      <c r="E41" s="24">
        <v>5.1200000000000002E-2</v>
      </c>
      <c r="F41" s="24">
        <v>3.4299999999999997E-2</v>
      </c>
    </row>
    <row r="42" spans="1:6" ht="11.25" customHeight="1" x14ac:dyDescent="0.15">
      <c r="B42" s="6"/>
      <c r="C42" s="15"/>
      <c r="D42" s="2"/>
      <c r="E42" s="2"/>
      <c r="F42" s="2"/>
    </row>
    <row r="43" spans="1:6" ht="11.25" customHeight="1" x14ac:dyDescent="0.15">
      <c r="B43" s="6"/>
      <c r="C43" s="15"/>
      <c r="D43" s="2"/>
      <c r="E43" s="2"/>
      <c r="F43" s="2"/>
    </row>
    <row r="44" spans="1:6" ht="11.25" customHeight="1" x14ac:dyDescent="0.15">
      <c r="B44" s="6"/>
    </row>
    <row r="45" spans="1:6" ht="11.25" customHeight="1" x14ac:dyDescent="0.15">
      <c r="B45" s="6"/>
    </row>
    <row r="46" spans="1:6" ht="11.25" customHeight="1" x14ac:dyDescent="0.15">
      <c r="B46" s="88" t="s">
        <v>32</v>
      </c>
      <c r="C46" s="87"/>
      <c r="D46" s="87"/>
      <c r="E46" s="88" t="s">
        <v>33</v>
      </c>
      <c r="F46" s="88"/>
    </row>
    <row r="47" spans="1:6" ht="11.25" customHeight="1" x14ac:dyDescent="0.15">
      <c r="B47" s="88"/>
      <c r="C47" s="87"/>
      <c r="D47" s="87"/>
      <c r="E47" s="88"/>
      <c r="F47" s="88"/>
    </row>
    <row r="48" spans="1:6" ht="11.25" customHeight="1" x14ac:dyDescent="0.15">
      <c r="B48" s="88"/>
      <c r="C48" s="87"/>
      <c r="D48" s="87"/>
      <c r="E48" s="88"/>
      <c r="F48" s="88"/>
    </row>
    <row r="49" spans="2:6" ht="11.25" customHeight="1" x14ac:dyDescent="0.15">
      <c r="B49" s="88"/>
      <c r="C49" s="87"/>
      <c r="D49" s="87"/>
      <c r="E49" s="88"/>
      <c r="F49" s="88"/>
    </row>
    <row r="50" spans="2:6" ht="15" hidden="1" customHeight="1" x14ac:dyDescent="0.15">
      <c r="B50" s="88"/>
      <c r="C50" s="12"/>
      <c r="D50" s="9"/>
      <c r="E50" s="9"/>
      <c r="F50" s="9"/>
    </row>
  </sheetData>
  <mergeCells count="22">
    <mergeCell ref="F15:F16"/>
    <mergeCell ref="E46:F49"/>
    <mergeCell ref="C46:C49"/>
    <mergeCell ref="D46:D49"/>
    <mergeCell ref="A15:A16"/>
    <mergeCell ref="A26:A27"/>
    <mergeCell ref="A38:A39"/>
    <mergeCell ref="F26:F27"/>
    <mergeCell ref="C38:C39"/>
    <mergeCell ref="F38:F39"/>
    <mergeCell ref="B46:B50"/>
    <mergeCell ref="B38:B39"/>
    <mergeCell ref="E38:E39"/>
    <mergeCell ref="D38:D39"/>
    <mergeCell ref="B15:B16"/>
    <mergeCell ref="C26:C27"/>
    <mergeCell ref="D26:D27"/>
    <mergeCell ref="B26:B27"/>
    <mergeCell ref="C15:C16"/>
    <mergeCell ref="E26:E27"/>
    <mergeCell ref="E15:E16"/>
    <mergeCell ref="D15:D16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1"/>
  <sheetViews>
    <sheetView zoomScale="80" zoomScaleNormal="80" workbookViewId="0">
      <selection activeCell="J25" sqref="J25"/>
    </sheetView>
  </sheetViews>
  <sheetFormatPr defaultColWidth="9.140625" defaultRowHeight="11.25" x14ac:dyDescent="0.15"/>
  <cols>
    <col min="1" max="1" width="76.28515625" style="14" customWidth="1"/>
    <col min="2" max="2" width="14.5703125" style="14" bestFit="1" customWidth="1"/>
    <col min="3" max="9" width="19" style="14" customWidth="1"/>
    <col min="10" max="10" width="20.7109375" style="14" customWidth="1"/>
    <col min="11" max="16384" width="9.140625" style="14"/>
  </cols>
  <sheetData>
    <row r="2" spans="1:10" x14ac:dyDescent="0.15">
      <c r="A2" s="44" t="s">
        <v>1</v>
      </c>
      <c r="B2" s="45"/>
      <c r="C2" s="45"/>
      <c r="D2" s="45"/>
      <c r="E2" s="45"/>
    </row>
    <row r="3" spans="1:10" x14ac:dyDescent="0.15">
      <c r="A3" s="58" t="s">
        <v>57</v>
      </c>
      <c r="B3" s="44"/>
      <c r="C3" s="44"/>
      <c r="D3" s="44"/>
      <c r="E3" s="44"/>
    </row>
    <row r="4" spans="1:10" x14ac:dyDescent="0.15">
      <c r="A4" s="58" t="s">
        <v>58</v>
      </c>
      <c r="B4" s="45"/>
      <c r="C4" s="45"/>
      <c r="D4" s="45"/>
      <c r="E4" s="45"/>
    </row>
    <row r="5" spans="1:10" x14ac:dyDescent="0.15">
      <c r="A5" s="13" t="s">
        <v>4</v>
      </c>
    </row>
    <row r="6" spans="1:10" ht="90.75" thickBot="1" x14ac:dyDescent="0.2">
      <c r="A6" s="6"/>
      <c r="B6" s="100" t="s">
        <v>7</v>
      </c>
      <c r="C6" s="4" t="s">
        <v>23</v>
      </c>
      <c r="D6" s="8" t="s">
        <v>59</v>
      </c>
      <c r="E6" s="8" t="s">
        <v>60</v>
      </c>
      <c r="F6" s="4" t="s">
        <v>27</v>
      </c>
      <c r="G6" s="8" t="s">
        <v>24</v>
      </c>
      <c r="H6" s="99" t="s">
        <v>61</v>
      </c>
      <c r="I6" s="8" t="s">
        <v>29</v>
      </c>
      <c r="J6" s="7" t="s">
        <v>0</v>
      </c>
    </row>
    <row r="7" spans="1:10" ht="11.25" customHeight="1" thickTop="1" x14ac:dyDescent="0.15">
      <c r="A7" s="6"/>
      <c r="B7" s="23"/>
      <c r="C7" s="16"/>
      <c r="D7" s="16"/>
      <c r="E7" s="16"/>
      <c r="F7" s="16"/>
      <c r="G7" s="16"/>
      <c r="H7" s="16"/>
      <c r="I7" s="17"/>
      <c r="J7" s="16"/>
    </row>
    <row r="8" spans="1:10" ht="30" customHeight="1" thickBot="1" x14ac:dyDescent="0.2">
      <c r="A8" s="48" t="s">
        <v>63</v>
      </c>
      <c r="B8" s="13"/>
      <c r="C8" s="60">
        <v>216244380</v>
      </c>
      <c r="D8" s="60">
        <v>15473665</v>
      </c>
      <c r="E8" s="60">
        <v>356430952</v>
      </c>
      <c r="F8" s="60">
        <v>1020693185</v>
      </c>
      <c r="G8" s="60">
        <v>232405905</v>
      </c>
      <c r="H8" s="60">
        <v>3363707</v>
      </c>
      <c r="I8" s="60">
        <v>-13872296</v>
      </c>
      <c r="J8" s="60">
        <f>C8+D8+E8+F8+G8+H8+I8</f>
        <v>1830739498</v>
      </c>
    </row>
    <row r="9" spans="1:10" ht="11.25" customHeight="1" thickTop="1" x14ac:dyDescent="0.15">
      <c r="A9" s="13" t="s">
        <v>62</v>
      </c>
      <c r="B9" s="13"/>
      <c r="C9" s="10"/>
      <c r="D9" s="10"/>
      <c r="E9" s="10"/>
      <c r="F9" s="10"/>
      <c r="G9" s="10"/>
      <c r="H9" s="10"/>
      <c r="I9" s="2"/>
      <c r="J9" s="10"/>
    </row>
    <row r="10" spans="1:10" ht="11.25" customHeight="1" x14ac:dyDescent="0.15">
      <c r="A10" s="1" t="s">
        <v>92</v>
      </c>
      <c r="B10" s="13"/>
      <c r="C10" s="41">
        <v>0</v>
      </c>
      <c r="D10" s="41">
        <v>0</v>
      </c>
      <c r="E10" s="40">
        <v>0</v>
      </c>
      <c r="F10" s="40">
        <v>0</v>
      </c>
      <c r="G10" s="34">
        <v>108519433</v>
      </c>
      <c r="H10" s="40">
        <v>0</v>
      </c>
      <c r="I10" s="40">
        <v>0</v>
      </c>
      <c r="J10" s="34">
        <f>C10+D10+E10+F10+G10+H10+I10</f>
        <v>108519433</v>
      </c>
    </row>
    <row r="11" spans="1:10" ht="11.25" customHeight="1" x14ac:dyDescent="0.15">
      <c r="A11" s="13"/>
      <c r="B11" s="13"/>
      <c r="C11" s="61"/>
      <c r="D11" s="61"/>
      <c r="E11" s="9"/>
      <c r="F11" s="9"/>
      <c r="G11" s="9"/>
      <c r="H11" s="9"/>
      <c r="I11" s="13"/>
      <c r="J11" s="62"/>
    </row>
    <row r="12" spans="1:10" ht="30" customHeight="1" x14ac:dyDescent="0.15">
      <c r="A12" s="48" t="s">
        <v>50</v>
      </c>
      <c r="B12" s="13"/>
      <c r="C12" s="61"/>
      <c r="D12" s="61"/>
      <c r="E12" s="9"/>
      <c r="F12" s="9"/>
      <c r="G12" s="9"/>
      <c r="H12" s="9"/>
      <c r="I12" s="13"/>
      <c r="J12" s="62"/>
    </row>
    <row r="13" spans="1:10" ht="30" customHeight="1" x14ac:dyDescent="0.15">
      <c r="A13" s="1" t="s">
        <v>93</v>
      </c>
      <c r="B13" s="8">
        <v>22</v>
      </c>
      <c r="C13" s="41">
        <v>0</v>
      </c>
      <c r="D13" s="41">
        <v>0</v>
      </c>
      <c r="E13" s="35">
        <v>78703008</v>
      </c>
      <c r="F13" s="40">
        <v>0</v>
      </c>
      <c r="G13" s="40">
        <v>0</v>
      </c>
      <c r="H13" s="40">
        <v>0</v>
      </c>
      <c r="I13" s="40">
        <v>0</v>
      </c>
      <c r="J13" s="35">
        <f>C13+D13+E13+F13+G13+H13+I13</f>
        <v>78703008</v>
      </c>
    </row>
    <row r="14" spans="1:10" ht="21.75" customHeight="1" x14ac:dyDescent="0.15">
      <c r="A14" s="1" t="s">
        <v>64</v>
      </c>
      <c r="B14" s="8">
        <v>23</v>
      </c>
      <c r="C14" s="41">
        <v>0</v>
      </c>
      <c r="D14" s="41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</row>
    <row r="15" spans="1:10" ht="30" customHeight="1" x14ac:dyDescent="0.15">
      <c r="A15" s="1" t="s">
        <v>65</v>
      </c>
      <c r="B15" s="9">
        <v>23</v>
      </c>
      <c r="C15" s="41">
        <v>0</v>
      </c>
      <c r="D15" s="41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</row>
    <row r="16" spans="1:10" ht="15" customHeight="1" x14ac:dyDescent="0.15">
      <c r="A16" s="1" t="s">
        <v>28</v>
      </c>
      <c r="B16" s="4">
        <v>26</v>
      </c>
      <c r="C16" s="54">
        <v>0</v>
      </c>
      <c r="D16" s="54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3">
        <f>C16+D16+E16+F16+G16+H16+I16</f>
        <v>0</v>
      </c>
    </row>
    <row r="17" spans="1:10" ht="30" customHeight="1" thickBot="1" x14ac:dyDescent="0.2">
      <c r="A17" s="48" t="s">
        <v>66</v>
      </c>
      <c r="B17" s="13"/>
      <c r="C17" s="60">
        <f t="shared" ref="C17:J17" si="0">C8+C10+C13+C14+C15+C16</f>
        <v>216244380</v>
      </c>
      <c r="D17" s="60">
        <f t="shared" si="0"/>
        <v>15473665</v>
      </c>
      <c r="E17" s="60">
        <f t="shared" si="0"/>
        <v>435133960</v>
      </c>
      <c r="F17" s="60">
        <f t="shared" si="0"/>
        <v>1020693185</v>
      </c>
      <c r="G17" s="60">
        <f t="shared" si="0"/>
        <v>340925338</v>
      </c>
      <c r="H17" s="60">
        <f t="shared" si="0"/>
        <v>3363707</v>
      </c>
      <c r="I17" s="60">
        <f t="shared" si="0"/>
        <v>-13872296</v>
      </c>
      <c r="J17" s="60">
        <f t="shared" si="0"/>
        <v>2017961939</v>
      </c>
    </row>
    <row r="18" spans="1:10" ht="30" customHeight="1" thickTop="1" x14ac:dyDescent="0.15">
      <c r="A18" s="1" t="s">
        <v>67</v>
      </c>
      <c r="B18" s="13">
        <v>22</v>
      </c>
      <c r="C18" s="40">
        <v>0</v>
      </c>
      <c r="D18" s="40">
        <v>0</v>
      </c>
      <c r="E18" s="43">
        <v>-18143044</v>
      </c>
      <c r="F18" s="40">
        <v>0</v>
      </c>
      <c r="G18" s="38">
        <v>18143044</v>
      </c>
      <c r="H18" s="40">
        <v>0</v>
      </c>
      <c r="I18" s="40">
        <v>0</v>
      </c>
      <c r="J18" s="43">
        <f>C18+D18+E18+F18+G18+H18+I18</f>
        <v>0</v>
      </c>
    </row>
    <row r="19" spans="1:10" ht="11.25" customHeight="1" x14ac:dyDescent="0.15">
      <c r="A19" s="1"/>
      <c r="B19" s="13"/>
      <c r="C19" s="2"/>
      <c r="D19" s="2"/>
      <c r="E19" s="3"/>
      <c r="F19" s="2"/>
      <c r="G19" s="3"/>
      <c r="H19" s="3"/>
      <c r="I19" s="10"/>
      <c r="J19" s="43"/>
    </row>
    <row r="20" spans="1:10" ht="11.25" customHeight="1" x14ac:dyDescent="0.15">
      <c r="A20" s="1" t="s">
        <v>68</v>
      </c>
      <c r="B20" s="13"/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0">
        <v>0</v>
      </c>
      <c r="I20" s="40">
        <v>0</v>
      </c>
      <c r="J20" s="43">
        <f>C20+D20+E20+F20+G20+H20+I20</f>
        <v>0</v>
      </c>
    </row>
    <row r="21" spans="1:10" ht="22.5" customHeight="1" x14ac:dyDescent="0.15">
      <c r="A21" s="48" t="s">
        <v>69</v>
      </c>
      <c r="B21" s="13"/>
      <c r="C21" s="10"/>
      <c r="D21" s="1"/>
      <c r="E21" s="22"/>
      <c r="F21" s="1"/>
      <c r="G21" s="22"/>
      <c r="H21" s="22"/>
      <c r="I21" s="6"/>
      <c r="J21" s="1"/>
    </row>
    <row r="22" spans="1:10" ht="11.25" customHeight="1" x14ac:dyDescent="0.15">
      <c r="A22" s="1" t="s">
        <v>70</v>
      </c>
      <c r="B22" s="13"/>
      <c r="C22" s="41">
        <v>0</v>
      </c>
      <c r="D22" s="41">
        <v>0</v>
      </c>
      <c r="E22" s="41">
        <v>0</v>
      </c>
      <c r="F22" s="41">
        <v>0</v>
      </c>
      <c r="G22" s="42">
        <v>-32436657</v>
      </c>
      <c r="H22" s="41">
        <v>0</v>
      </c>
      <c r="I22" s="41">
        <v>0</v>
      </c>
      <c r="J22" s="42">
        <f>C22+D22+E22+F22+G22+H22+I22</f>
        <v>-32436657</v>
      </c>
    </row>
    <row r="23" spans="1:10" ht="11.25" customHeight="1" x14ac:dyDescent="0.15">
      <c r="A23" s="1" t="s">
        <v>71</v>
      </c>
      <c r="B23" s="9"/>
      <c r="C23" s="63">
        <v>0</v>
      </c>
      <c r="D23" s="63">
        <v>0</v>
      </c>
      <c r="E23" s="63">
        <v>0</v>
      </c>
      <c r="F23" s="35">
        <v>15601548</v>
      </c>
      <c r="G23" s="42">
        <v>-15601548</v>
      </c>
      <c r="H23" s="63">
        <v>0</v>
      </c>
      <c r="I23" s="63">
        <v>0</v>
      </c>
      <c r="J23" s="63">
        <v>0</v>
      </c>
    </row>
    <row r="24" spans="1:10" ht="11.25" customHeight="1" x14ac:dyDescent="0.15">
      <c r="A24" s="1" t="s">
        <v>72</v>
      </c>
      <c r="B24" s="13"/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2">
        <v>-3262049</v>
      </c>
      <c r="J24" s="42">
        <f>C24+D24+E24+F24+G24+H24+I24</f>
        <v>-3262049</v>
      </c>
    </row>
    <row r="25" spans="1:10" ht="30" customHeight="1" thickBot="1" x14ac:dyDescent="0.2">
      <c r="A25" s="48" t="s">
        <v>73</v>
      </c>
      <c r="B25" s="13"/>
      <c r="C25" s="60">
        <f>C17+C18+C20+C22+C23+C24</f>
        <v>216244380</v>
      </c>
      <c r="D25" s="60">
        <f>D17+D18+D20+D22+D23+D24</f>
        <v>15473665</v>
      </c>
      <c r="E25" s="60">
        <f>E17+E18+E20+E22+E23+E24</f>
        <v>416990916</v>
      </c>
      <c r="F25" s="60">
        <f>F17+F18+F20+F22+F23+F24+1</f>
        <v>1036294734</v>
      </c>
      <c r="G25" s="60">
        <f>G17+G18+G20+G22+G23+G24</f>
        <v>311030177</v>
      </c>
      <c r="H25" s="60">
        <f>H17+H18+H20+H22+H23+H24</f>
        <v>3363707</v>
      </c>
      <c r="I25" s="60">
        <f>I17+I18+I20+I22+I23+I24</f>
        <v>-17134345</v>
      </c>
      <c r="J25" s="60">
        <f>J17+J18+J20+J22+J23+J24</f>
        <v>1982263233</v>
      </c>
    </row>
    <row r="26" spans="1:10" ht="12" thickTop="1" x14ac:dyDescent="0.15"/>
    <row r="29" spans="1:10" x14ac:dyDescent="0.15">
      <c r="A29" s="6"/>
    </row>
    <row r="30" spans="1:10" x14ac:dyDescent="0.15">
      <c r="A30" s="6"/>
    </row>
    <row r="31" spans="1:10" ht="11.25" customHeight="1" x14ac:dyDescent="0.15">
      <c r="A31" s="88" t="s">
        <v>32</v>
      </c>
      <c r="B31" s="13"/>
      <c r="D31" s="9"/>
      <c r="E31" s="9"/>
      <c r="F31" s="88" t="s">
        <v>33</v>
      </c>
      <c r="G31" s="80"/>
      <c r="H31" s="80"/>
      <c r="I31" s="9"/>
      <c r="J31" s="9"/>
    </row>
    <row r="32" spans="1:10" ht="11.25" customHeight="1" x14ac:dyDescent="0.15">
      <c r="A32" s="88"/>
      <c r="B32" s="13"/>
      <c r="C32" s="9"/>
      <c r="D32" s="9"/>
      <c r="E32" s="9"/>
      <c r="F32" s="80"/>
      <c r="G32" s="80"/>
      <c r="H32" s="80"/>
      <c r="I32" s="9"/>
      <c r="J32" s="9"/>
    </row>
    <row r="33" spans="1:10" ht="11.25" customHeight="1" x14ac:dyDescent="0.15">
      <c r="A33" s="88"/>
      <c r="B33" s="13"/>
      <c r="C33" s="9"/>
      <c r="D33" s="9"/>
      <c r="E33" s="9"/>
      <c r="F33" s="80"/>
      <c r="G33" s="80"/>
      <c r="H33" s="80"/>
      <c r="I33" s="9"/>
      <c r="J33" s="9"/>
    </row>
    <row r="34" spans="1:10" x14ac:dyDescent="0.15">
      <c r="A34" s="88"/>
      <c r="B34" s="13"/>
      <c r="C34" s="9"/>
      <c r="D34" s="9"/>
      <c r="E34" s="9"/>
      <c r="F34" s="80"/>
      <c r="G34" s="80"/>
      <c r="H34" s="80"/>
      <c r="I34" s="9"/>
      <c r="J34" s="9"/>
    </row>
    <row r="35" spans="1:10" x14ac:dyDescent="0.15">
      <c r="A35" s="88"/>
      <c r="B35" s="13"/>
      <c r="C35" s="9"/>
      <c r="D35" s="9"/>
      <c r="E35" s="9"/>
      <c r="F35" s="80"/>
      <c r="G35" s="80"/>
      <c r="H35" s="80"/>
      <c r="I35" s="9"/>
      <c r="J35" s="9"/>
    </row>
    <row r="36" spans="1:10" x14ac:dyDescent="0.15">
      <c r="A36" s="13"/>
      <c r="B36" s="13"/>
      <c r="C36" s="13"/>
      <c r="D36" s="13"/>
    </row>
    <row r="37" spans="1:10" x14ac:dyDescent="0.15">
      <c r="A37" s="13"/>
      <c r="B37" s="13"/>
      <c r="C37" s="97"/>
      <c r="D37" s="97"/>
    </row>
    <row r="38" spans="1:10" x14ac:dyDescent="0.15">
      <c r="A38" s="13"/>
      <c r="B38" s="13"/>
      <c r="C38" s="97"/>
      <c r="D38" s="97"/>
    </row>
    <row r="41" spans="1:10" x14ac:dyDescent="0.15">
      <c r="A41" s="96"/>
      <c r="B41" s="96"/>
      <c r="C41" s="96"/>
      <c r="D41" s="96"/>
      <c r="E41" s="96"/>
    </row>
  </sheetData>
  <mergeCells count="5">
    <mergeCell ref="F31:H35"/>
    <mergeCell ref="A41:E41"/>
    <mergeCell ref="C37:D37"/>
    <mergeCell ref="C38:D38"/>
    <mergeCell ref="A31:A35"/>
  </mergeCells>
  <pageMargins left="0.7" right="0.7" top="0.75" bottom="0.75" header="0.3" footer="0.3"/>
  <pageSetup paperSize="9" scale="61" orientation="landscape" r:id="rId1"/>
  <ignoredErrors>
    <ignoredError sqref="J1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39"/>
  <sheetViews>
    <sheetView tabSelected="1" zoomScale="96" zoomScaleNormal="96" workbookViewId="0">
      <selection activeCell="I28" sqref="I28"/>
    </sheetView>
  </sheetViews>
  <sheetFormatPr defaultColWidth="9.140625" defaultRowHeight="11.25" x14ac:dyDescent="0.15"/>
  <cols>
    <col min="1" max="1" width="9.140625" style="14"/>
    <col min="2" max="2" width="69.140625" style="14" customWidth="1"/>
    <col min="3" max="3" width="7.28515625" style="14" customWidth="1"/>
    <col min="4" max="5" width="22.42578125" style="14" customWidth="1"/>
    <col min="6" max="6" width="11.140625" style="14" customWidth="1"/>
    <col min="7" max="16384" width="9.140625" style="14"/>
  </cols>
  <sheetData>
    <row r="1" spans="2:7" x14ac:dyDescent="0.15">
      <c r="B1" s="44" t="s">
        <v>1</v>
      </c>
      <c r="C1" s="44"/>
      <c r="D1" s="45"/>
      <c r="E1" s="45"/>
      <c r="F1" s="45"/>
    </row>
    <row r="2" spans="2:7" x14ac:dyDescent="0.15">
      <c r="B2" s="44" t="s">
        <v>74</v>
      </c>
      <c r="C2" s="44"/>
      <c r="D2" s="44"/>
      <c r="E2" s="44"/>
      <c r="F2" s="44"/>
    </row>
    <row r="3" spans="2:7" x14ac:dyDescent="0.15">
      <c r="B3" s="44" t="s">
        <v>5</v>
      </c>
      <c r="C3" s="44"/>
      <c r="D3" s="45"/>
      <c r="E3" s="45"/>
      <c r="F3" s="45"/>
    </row>
    <row r="4" spans="2:7" x14ac:dyDescent="0.15">
      <c r="B4" s="44" t="s">
        <v>4</v>
      </c>
      <c r="C4" s="9"/>
    </row>
    <row r="6" spans="2:7" x14ac:dyDescent="0.15">
      <c r="B6" s="13"/>
      <c r="C6" s="13"/>
    </row>
    <row r="7" spans="2:7" ht="11.25" customHeight="1" thickBot="1" x14ac:dyDescent="0.2">
      <c r="B7" s="13"/>
      <c r="C7" s="13"/>
      <c r="D7" s="74">
        <v>45838</v>
      </c>
      <c r="E7" s="74">
        <v>45473</v>
      </c>
    </row>
    <row r="8" spans="2:7" ht="30" customHeight="1" thickBot="1" x14ac:dyDescent="0.2">
      <c r="B8" s="64" t="s">
        <v>94</v>
      </c>
      <c r="C8" s="9"/>
      <c r="D8" s="75">
        <f>SUM(D9:D19)</f>
        <v>92499380</v>
      </c>
      <c r="E8" s="75">
        <f>SUM(E9:E19)</f>
        <v>29909690</v>
      </c>
    </row>
    <row r="9" spans="2:7" ht="11.25" customHeight="1" thickTop="1" x14ac:dyDescent="0.15">
      <c r="B9" s="1" t="s">
        <v>75</v>
      </c>
      <c r="C9" s="1"/>
      <c r="D9" s="36">
        <v>0</v>
      </c>
      <c r="E9" s="36">
        <v>0</v>
      </c>
    </row>
    <row r="10" spans="2:7" ht="11.25" customHeight="1" x14ac:dyDescent="0.15">
      <c r="B10" s="1" t="s">
        <v>95</v>
      </c>
      <c r="C10" s="1"/>
      <c r="D10" s="39">
        <v>-10073801</v>
      </c>
      <c r="E10" s="39">
        <v>-9560985</v>
      </c>
    </row>
    <row r="11" spans="2:7" ht="24.75" customHeight="1" x14ac:dyDescent="0.15">
      <c r="B11" s="1" t="s">
        <v>96</v>
      </c>
      <c r="C11" s="1"/>
      <c r="D11" s="11">
        <v>39805000</v>
      </c>
      <c r="E11" s="39">
        <v>13319250</v>
      </c>
    </row>
    <row r="12" spans="2:7" x14ac:dyDescent="0.15">
      <c r="B12" s="1" t="s">
        <v>97</v>
      </c>
      <c r="C12" s="1"/>
      <c r="D12" s="11">
        <v>121184893</v>
      </c>
      <c r="E12" s="11">
        <v>123028682</v>
      </c>
      <c r="G12" s="37"/>
    </row>
    <row r="13" spans="2:7" x14ac:dyDescent="0.15">
      <c r="B13" s="1" t="s">
        <v>98</v>
      </c>
      <c r="C13" s="18"/>
      <c r="D13" s="39">
        <v>-112085927</v>
      </c>
      <c r="E13" s="39">
        <v>-133454861</v>
      </c>
    </row>
    <row r="14" spans="2:7" x14ac:dyDescent="0.15">
      <c r="B14" s="1" t="s">
        <v>76</v>
      </c>
      <c r="C14" s="18"/>
      <c r="D14" s="36">
        <v>0</v>
      </c>
      <c r="E14" s="39">
        <v>-16001244</v>
      </c>
    </row>
    <row r="15" spans="2:7" x14ac:dyDescent="0.15">
      <c r="B15" s="1" t="s">
        <v>77</v>
      </c>
      <c r="C15" s="1"/>
      <c r="D15" s="11">
        <v>846702</v>
      </c>
      <c r="E15" s="11">
        <v>1001083</v>
      </c>
    </row>
    <row r="16" spans="2:7" x14ac:dyDescent="0.15">
      <c r="B16" s="1" t="s">
        <v>78</v>
      </c>
      <c r="C16" s="1"/>
      <c r="D16" s="39">
        <v>57760560</v>
      </c>
      <c r="E16" s="11">
        <v>56264455</v>
      </c>
    </row>
    <row r="17" spans="1:5" ht="11.25" customHeight="1" x14ac:dyDescent="0.15">
      <c r="B17" s="21" t="s">
        <v>79</v>
      </c>
      <c r="C17" s="1"/>
      <c r="D17" s="39">
        <v>-3814237</v>
      </c>
      <c r="E17" s="39">
        <v>-3414877</v>
      </c>
    </row>
    <row r="18" spans="1:5" ht="11.25" customHeight="1" x14ac:dyDescent="0.15">
      <c r="B18" s="21" t="s">
        <v>99</v>
      </c>
      <c r="C18" s="1"/>
      <c r="D18" s="39">
        <v>-899708</v>
      </c>
      <c r="E18" s="39">
        <v>-950128</v>
      </c>
    </row>
    <row r="19" spans="1:5" ht="23.25" customHeight="1" x14ac:dyDescent="0.15">
      <c r="B19" s="1" t="s">
        <v>80</v>
      </c>
      <c r="C19" s="1"/>
      <c r="D19" s="39">
        <v>-224102</v>
      </c>
      <c r="E19" s="39">
        <v>-321685</v>
      </c>
    </row>
    <row r="20" spans="1:5" ht="30" customHeight="1" x14ac:dyDescent="0.15">
      <c r="B20" s="98" t="s">
        <v>100</v>
      </c>
      <c r="C20" s="6"/>
      <c r="D20" s="67">
        <f>SUM(D22:D23)</f>
        <v>-386267</v>
      </c>
      <c r="E20" s="67">
        <f>SUM(E22:E23)</f>
        <v>-83087</v>
      </c>
    </row>
    <row r="21" spans="1:5" ht="15.6" hidden="1" customHeight="1" thickBot="1" x14ac:dyDescent="0.2">
      <c r="B21" s="98"/>
      <c r="C21" s="6"/>
      <c r="D21" s="68"/>
      <c r="E21" s="68"/>
    </row>
    <row r="22" spans="1:5" ht="11.25" customHeight="1" x14ac:dyDescent="0.15">
      <c r="B22" s="1" t="s">
        <v>81</v>
      </c>
      <c r="C22" s="1"/>
      <c r="D22" s="39">
        <v>-386267</v>
      </c>
      <c r="E22" s="39">
        <v>-83087</v>
      </c>
    </row>
    <row r="23" spans="1:5" ht="11.25" customHeight="1" x14ac:dyDescent="0.15">
      <c r="B23" s="1" t="s">
        <v>82</v>
      </c>
      <c r="C23" s="1"/>
      <c r="D23" s="36">
        <v>0</v>
      </c>
      <c r="E23" s="36">
        <v>0</v>
      </c>
    </row>
    <row r="24" spans="1:5" ht="30" customHeight="1" x14ac:dyDescent="0.15">
      <c r="A24" s="66"/>
      <c r="B24" s="65" t="s">
        <v>101</v>
      </c>
      <c r="C24" s="7"/>
      <c r="D24" s="69">
        <f>SUM(D25:D27)</f>
        <v>-4860355</v>
      </c>
      <c r="E24" s="70">
        <f>SUM(E25:E27)</f>
        <v>-7957929</v>
      </c>
    </row>
    <row r="25" spans="1:5" x14ac:dyDescent="0.15">
      <c r="B25" s="1" t="s">
        <v>83</v>
      </c>
      <c r="C25" s="1"/>
      <c r="D25" s="39">
        <v>-1414993</v>
      </c>
      <c r="E25" s="39">
        <v>-1148118</v>
      </c>
    </row>
    <row r="26" spans="1:5" x14ac:dyDescent="0.15">
      <c r="B26" s="1" t="s">
        <v>84</v>
      </c>
      <c r="C26" s="1"/>
      <c r="D26" s="39">
        <v>-155375</v>
      </c>
      <c r="E26" s="39">
        <v>-164742</v>
      </c>
    </row>
    <row r="27" spans="1:5" x14ac:dyDescent="0.15">
      <c r="B27" s="1" t="s">
        <v>102</v>
      </c>
      <c r="C27" s="1"/>
      <c r="D27" s="39">
        <v>-3289987</v>
      </c>
      <c r="E27" s="39">
        <v>-6645069</v>
      </c>
    </row>
    <row r="28" spans="1:5" ht="30" customHeight="1" thickBot="1" x14ac:dyDescent="0.2">
      <c r="B28" s="65" t="s">
        <v>85</v>
      </c>
      <c r="C28" s="1"/>
      <c r="D28" s="71">
        <f>D8+D20+D24</f>
        <v>87252758</v>
      </c>
      <c r="E28" s="72">
        <f>E8+E20+E24</f>
        <v>21868674</v>
      </c>
    </row>
    <row r="29" spans="1:5" ht="30" customHeight="1" thickTop="1" thickBot="1" x14ac:dyDescent="0.2">
      <c r="B29" s="64" t="s">
        <v>86</v>
      </c>
      <c r="C29" s="13"/>
      <c r="D29" s="73">
        <v>18507269</v>
      </c>
      <c r="E29" s="73">
        <v>60202503</v>
      </c>
    </row>
    <row r="30" spans="1:5" ht="30" customHeight="1" thickTop="1" thickBot="1" x14ac:dyDescent="0.2">
      <c r="B30" s="64" t="s">
        <v>103</v>
      </c>
      <c r="C30" s="13"/>
      <c r="D30" s="73">
        <f>D28+D29</f>
        <v>105760027</v>
      </c>
      <c r="E30" s="73">
        <f>E28+E29</f>
        <v>82071177</v>
      </c>
    </row>
    <row r="31" spans="1:5" ht="12" thickTop="1" x14ac:dyDescent="0.15"/>
    <row r="32" spans="1:5" x14ac:dyDescent="0.15">
      <c r="B32" s="6"/>
      <c r="C32" s="6"/>
    </row>
    <row r="33" spans="2:6" x14ac:dyDescent="0.15">
      <c r="B33" s="6"/>
      <c r="C33" s="6"/>
    </row>
    <row r="34" spans="2:6" ht="11.25" customHeight="1" x14ac:dyDescent="0.15">
      <c r="B34" s="88" t="s">
        <v>32</v>
      </c>
      <c r="D34" s="88" t="s">
        <v>33</v>
      </c>
      <c r="E34" s="88"/>
      <c r="F34" s="9"/>
    </row>
    <row r="35" spans="2:6" ht="11.25" customHeight="1" x14ac:dyDescent="0.15">
      <c r="B35" s="88"/>
      <c r="D35" s="88"/>
      <c r="E35" s="88"/>
      <c r="F35" s="9"/>
    </row>
    <row r="36" spans="2:6" ht="11.25" customHeight="1" x14ac:dyDescent="0.15">
      <c r="B36" s="88"/>
      <c r="C36" s="13"/>
      <c r="D36" s="88"/>
      <c r="E36" s="88"/>
      <c r="F36" s="9"/>
    </row>
    <row r="37" spans="2:6" ht="11.25" customHeight="1" x14ac:dyDescent="0.15">
      <c r="B37" s="88"/>
      <c r="C37" s="13"/>
      <c r="D37" s="88"/>
      <c r="E37" s="88"/>
      <c r="F37" s="9"/>
    </row>
    <row r="38" spans="2:6" ht="11.25" customHeight="1" x14ac:dyDescent="0.15">
      <c r="B38" s="88"/>
      <c r="C38" s="12"/>
      <c r="D38" s="88"/>
      <c r="E38" s="88"/>
      <c r="F38" s="9"/>
    </row>
    <row r="39" spans="2:6" ht="11.25" customHeight="1" x14ac:dyDescent="0.15"/>
  </sheetData>
  <mergeCells count="3">
    <mergeCell ref="B34:B38"/>
    <mergeCell ref="D34:E38"/>
    <mergeCell ref="B20:B21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of financial position</vt:lpstr>
      <vt:lpstr>Profit or loss statement</vt:lpstr>
      <vt:lpstr>Statement of changes in equity</vt:lpstr>
      <vt:lpstr>Statement of cash flows</vt:lpstr>
      <vt:lpstr>'Profit or loss statement'!Print_Area</vt:lpstr>
      <vt:lpstr>'Statement of cash flows'!Print_Area</vt:lpstr>
      <vt:lpstr>'Statement of changes in equity'!Print_Area</vt:lpstr>
      <vt:lpstr>'Statement of financial position'!Print_Area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2025-08-13T15:50:37Z</dcterms:modified>
</cp:coreProperties>
</file>