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T1 2025 - EN\"/>
    </mc:Choice>
  </mc:AlternateContent>
  <xr:revisionPtr revIDLastSave="0" documentId="13_ncr:1_{33388EC6-3F30-48A1-A2E6-667FEA95D84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tatement of financial position" sheetId="1" r:id="rId1"/>
    <sheet name="Statement of profit or loss" sheetId="2" r:id="rId2"/>
    <sheet name="Statement of changes in equity" sheetId="3" r:id="rId3"/>
    <sheet name="Statement of cash flows" sheetId="4" r:id="rId4"/>
  </sheets>
  <definedNames>
    <definedName name="_xlnm.Print_Area" localSheetId="3">'Statement of cash flows'!$B$1:$F$36</definedName>
    <definedName name="_xlnm.Print_Area" localSheetId="2">'Statement of changes in equity'!$A$1:$J$30</definedName>
    <definedName name="_xlnm.Print_Area" localSheetId="0">'Statement of financial position'!$B$2:$F$42</definedName>
    <definedName name="_xlnm.Print_Area" localSheetId="1">'Statement of profit or loss'!$B$1:$F$41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J28" i="3"/>
  <c r="E21" i="4" l="1"/>
  <c r="D21" i="4"/>
  <c r="E8" i="4"/>
  <c r="D8" i="4"/>
  <c r="J18" i="3"/>
  <c r="J16" i="3"/>
  <c r="J14" i="3"/>
  <c r="J11" i="3"/>
  <c r="J9" i="3"/>
  <c r="F37" i="2"/>
  <c r="E37" i="2"/>
  <c r="F24" i="2"/>
  <c r="F26" i="2" s="1"/>
  <c r="F30" i="2" s="1"/>
  <c r="F38" i="2" s="1"/>
  <c r="E24" i="2"/>
  <c r="F15" i="2"/>
  <c r="E15" i="2"/>
  <c r="E26" i="2" s="1"/>
  <c r="E30" i="2" s="1"/>
  <c r="F40" i="1"/>
  <c r="E40" i="1"/>
  <c r="F30" i="1"/>
  <c r="E30" i="1"/>
  <c r="F41" i="1" l="1"/>
  <c r="E41" i="1"/>
  <c r="J20" i="3"/>
  <c r="F21" i="1"/>
  <c r="E21" i="1"/>
  <c r="J25" i="3"/>
  <c r="J21" i="3"/>
  <c r="I20" i="3"/>
  <c r="I29" i="3" s="1"/>
  <c r="H20" i="3"/>
  <c r="H29" i="3" s="1"/>
  <c r="G20" i="3"/>
  <c r="G29" i="3" s="1"/>
  <c r="F20" i="3"/>
  <c r="F29" i="3" s="1"/>
  <c r="E20" i="3"/>
  <c r="E29" i="3" s="1"/>
  <c r="D20" i="3"/>
  <c r="D29" i="3" s="1"/>
  <c r="C20" i="3"/>
  <c r="C29" i="3" s="1"/>
  <c r="E26" i="4"/>
  <c r="D26" i="4"/>
  <c r="D31" i="4" l="1"/>
  <c r="D35" i="4" s="1"/>
  <c r="E31" i="4"/>
  <c r="E35" i="4" s="1"/>
  <c r="E38" i="2"/>
</calcChain>
</file>

<file path=xl/sharedStrings.xml><?xml version="1.0" encoding="utf-8"?>
<sst xmlns="http://schemas.openxmlformats.org/spreadsheetml/2006/main" count="126" uniqueCount="103">
  <si>
    <t>Total</t>
  </si>
  <si>
    <t>TRANSILVANIA INVESTMENTS ALLIANCE S.A.</t>
  </si>
  <si>
    <t>(All amounts are expressed in RON)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</si>
  <si>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</si>
  <si>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</si>
  <si>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</si>
  <si>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</si>
  <si>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</si>
  <si>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</si>
  <si>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Financial assets at amortised cost</t>
  </si>
  <si>
    <t>Other assets</t>
  </si>
  <si>
    <t>Intangible assets</t>
  </si>
  <si>
    <t>Right of use assets under leases</t>
  </si>
  <si>
    <t>Total assets</t>
  </si>
  <si>
    <t>Financial liabilities</t>
  </si>
  <si>
    <t>Lease liabilities</t>
  </si>
  <si>
    <t>Deferred income tax liabilities</t>
  </si>
  <si>
    <t>Current income tax liabilities</t>
  </si>
  <si>
    <t>Other liabilities</t>
  </si>
  <si>
    <t>Total liabilities</t>
  </si>
  <si>
    <t>Share capital</t>
  </si>
  <si>
    <t>Revaluation reserves on financial assets at fair value through other comprehensive income</t>
  </si>
  <si>
    <t>Revaluation reserve for property, plant and equipment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</si>
  <si>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</si>
  <si>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</si>
  <si>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</si>
  <si>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</si>
  <si>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</si>
  <si>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Retained earnings</t>
  </si>
  <si>
    <t>Head of Financial Department
Vereș Diana</t>
  </si>
  <si>
    <t>STATEMENT OF PROFIT OR LOSS AND OTHER COMPREHENSIVE INCOME</t>
  </si>
  <si>
    <t>Dividend income</t>
  </si>
  <si>
    <t>Bank interest income</t>
  </si>
  <si>
    <t>Interest income from government securities measured as financial assets at fair value through profit or loss</t>
  </si>
  <si>
    <t>Net gain/ (loss) on financial assets at fair value through profit or loss</t>
  </si>
  <si>
    <t>Operating income</t>
  </si>
  <si>
    <t>Total net income</t>
  </si>
  <si>
    <t>Fees and commissions expense</t>
  </si>
  <si>
    <t>Impairment of financial assets</t>
  </si>
  <si>
    <t>Operating expenses</t>
  </si>
  <si>
    <t>Financing costs</t>
  </si>
  <si>
    <t>Total expenses</t>
  </si>
  <si>
    <t>Profit before tax</t>
  </si>
  <si>
    <t>Income tax benefit</t>
  </si>
  <si>
    <t>Other comprehensive income/(loss):</t>
  </si>
  <si>
    <t>Items that will not be reclassified to profit or loss:</t>
  </si>
  <si>
    <t>Earnings per Share</t>
  </si>
  <si>
    <t>Diluted Earnings per Share</t>
  </si>
  <si>
    <t>STATEMENT OF CHANGES IN EQUITY</t>
  </si>
  <si>
    <t xml:space="preserve">Revaluation
reserve for
property, plant and equipment  </t>
  </si>
  <si>
    <t>Equity-based
payments to
employees and management</t>
  </si>
  <si>
    <t>Revaluation reserves on financial assets recognised at fair value through other comprehensive income</t>
  </si>
  <si>
    <t>Comprehensive income:</t>
  </si>
  <si>
    <t>Other comprehensive income:</t>
  </si>
  <si>
    <t>Revaluation reserve on property, plant and equipment, net of deferred tax</t>
  </si>
  <si>
    <t>Total comprehensive income for the period</t>
  </si>
  <si>
    <t>Transfer of reserve to retained earnings upon the sale of financial assets at fair value through other comprehensive income, net of deferred tax</t>
  </si>
  <si>
    <t>Allocation of financial instruments under the Stock Option Plan</t>
  </si>
  <si>
    <t xml:space="preserve">Transactions with shareholders, directly recognized in equity: </t>
  </si>
  <si>
    <t xml:space="preserve">Allocation of reserves from previous year's profits </t>
  </si>
  <si>
    <t>STATEMENT OF CASH FLOWS</t>
  </si>
  <si>
    <t>STATEMENT OF FINANCIAL POSITION</t>
  </si>
  <si>
    <t>Receipts from clients</t>
  </si>
  <si>
    <t>Dividends received (net of withholding tax)</t>
  </si>
  <si>
    <t xml:space="preserve">Other payments from operating activities </t>
  </si>
  <si>
    <t>Other payments from investment
activities (including trading sales commission)</t>
  </si>
  <si>
    <t>Proceeds from sale of bonds/matured bonds</t>
  </si>
  <si>
    <t>Proceeds from the sale of equity holdings</t>
  </si>
  <si>
    <t>Income tax paid</t>
  </si>
  <si>
    <t>Interest received</t>
  </si>
  <si>
    <t>Payments for the purchase of shares</t>
  </si>
  <si>
    <t>Payments for purchase of tangible and intangible assets</t>
  </si>
  <si>
    <t>Receipts from sale of tangible assets</t>
  </si>
  <si>
    <t>Cash flows from financing activities, total out of which:</t>
  </si>
  <si>
    <t>Dividends paid to shareholders (including dividend tax)</t>
  </si>
  <si>
    <t>Payments related to lease contracts</t>
  </si>
  <si>
    <t>Net increase/(decrease) in cash and cash equivalents</t>
  </si>
  <si>
    <t>Property, plant and equipment</t>
  </si>
  <si>
    <t>Provisions for risks and charges</t>
  </si>
  <si>
    <t>Employee benefit expense</t>
  </si>
  <si>
    <t>Net profit for the period</t>
  </si>
  <si>
    <t xml:space="preserve">Gain/(loss) from revaluation of financial assets at fair value through other comprehensive income, net of deferred tax                                                                                                                                                </t>
  </si>
  <si>
    <t>Increase/(Decrease) in revaluation reserve of property, plant and equipment, net of deferred tax</t>
  </si>
  <si>
    <t>Other comprehensive income - total</t>
  </si>
  <si>
    <t>Profit/(Loss) for the period</t>
  </si>
  <si>
    <t>Dividends distributed</t>
  </si>
  <si>
    <t>Own shares bought-back</t>
  </si>
  <si>
    <t>Cash flows from operating activities, total, out of which:</t>
  </si>
  <si>
    <t>Payments to suppliers and employees</t>
  </si>
  <si>
    <t>Payments of contributions, tariffs, taxes owned to the state budget</t>
  </si>
  <si>
    <t>Cash flows from investing activities, total, out of which:</t>
  </si>
  <si>
    <t>Payments for own shares bought-back</t>
  </si>
  <si>
    <t>Cash and cash equivalents at the end of the period</t>
  </si>
  <si>
    <t>AS AT 31 MARCH 2025</t>
  </si>
  <si>
    <t>Net gain/(loss) on the revaluation of financial assets at fair value through other comprehensive income,
net of deferred tax</t>
  </si>
  <si>
    <t>Depreciation transfer to retained earnings on property, plant and equipment upon disposal,
net of deferred tax</t>
  </si>
  <si>
    <t>Executive President
Moldovan Marius Adrian</t>
  </si>
  <si>
    <t xml:space="preserve"> AS AT 31 MARCH 2025</t>
  </si>
  <si>
    <t>Income tax receivables</t>
  </si>
  <si>
    <t>Net provision losses</t>
  </si>
  <si>
    <t>Balance at 1 January  2025</t>
  </si>
  <si>
    <t>Balance at 31 March 2025</t>
  </si>
  <si>
    <t>Cash and cash equivalents at the beginning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</si>
</sst>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b/>
      <sz val="9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2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9" fillId="0" borderId="0" xfId="0" applyFont="1"/>
    <xf numFmtId="3" fontId="5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164" fontId="5" fillId="0" borderId="0" xfId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/>
    </xf>
    <xf numFmtId="37" fontId="12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" fontId="12" fillId="0" borderId="0" xfId="0" applyNumberFormat="1" applyFont="1" applyAlignment="1">
      <alignment vertical="center" wrapText="1"/>
    </xf>
    <xf numFmtId="37" fontId="5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7" fontId="6" fillId="0" borderId="2" xfId="1" applyNumberFormat="1" applyFont="1" applyBorder="1" applyAlignment="1">
      <alignment horizontal="right" vertical="center" wrapText="1"/>
    </xf>
    <xf numFmtId="37" fontId="6" fillId="0" borderId="7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5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43" fontId="5" fillId="0" borderId="0" xfId="1" applyNumberFormat="1" applyFont="1" applyBorder="1" applyAlignment="1">
      <alignment horizontal="right" vertical="center" wrapText="1"/>
    </xf>
    <xf numFmtId="41" fontId="11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0" xfId="1" applyFont="1" applyBorder="1" applyAlignment="1">
      <alignment horizontal="right" vertical="center" wrapText="1"/>
    </xf>
    <xf numFmtId="41" fontId="12" fillId="0" borderId="0" xfId="0" applyNumberFormat="1" applyFont="1" applyAlignment="1">
      <alignment horizontal="right" vertical="center" wrapText="1"/>
    </xf>
    <xf numFmtId="0" fontId="13" fillId="4" borderId="0" xfId="0" applyFont="1" applyFill="1" applyAlignment="1">
      <alignment horizontal="left" vertical="center"/>
    </xf>
    <xf numFmtId="43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37" fontId="6" fillId="0" borderId="9" xfId="0" applyNumberFormat="1" applyFont="1" applyBorder="1" applyAlignment="1">
      <alignment horizontal="right" vertical="center"/>
    </xf>
    <xf numFmtId="37" fontId="6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5" fillId="0" borderId="5" xfId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7" fontId="6" fillId="0" borderId="8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37" fontId="6" fillId="0" borderId="9" xfId="0" applyNumberFormat="1" applyFont="1" applyBorder="1" applyAlignment="1">
      <alignment horizontal="right" vertical="center" wrapText="1"/>
    </xf>
    <xf numFmtId="37" fontId="6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41" fontId="12" fillId="0" borderId="0" xfId="0" applyNumberFormat="1" applyFont="1" applyAlignment="1">
      <alignment vertical="center" wrapText="1"/>
    </xf>
    <xf numFmtId="41" fontId="12" fillId="0" borderId="0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2:F51"/>
  <sheetViews>
    <sheetView zoomScaleNormal="100" workbookViewId="0">
      <selection activeCell="B11" sqref="B11"/>
    </sheetView>
  </sheetViews>
  <sheetFormatPr defaultRowHeight="11.25" x14ac:dyDescent="0.15"/>
  <cols>
    <col min="1" max="1" width="9.140625" style="15"/>
    <col min="2" max="2" width="61.85546875" style="15" bestFit="1" customWidth="1"/>
    <col min="3" max="3" width="5.7109375" style="15" bestFit="1" customWidth="1"/>
    <col min="4" max="4" width="6" style="15" customWidth="1"/>
    <col min="5" max="6" width="16" style="15" bestFit="1" customWidth="1"/>
    <col min="7" max="16384" width="9.140625" style="15"/>
  </cols>
  <sheetData>
    <row r="2" spans="2:6" x14ac:dyDescent="0.15">
      <c r="B2" s="44" t="s">
        <v>1</v>
      </c>
    </row>
    <row r="3" spans="2:6" x14ac:dyDescent="0.15">
      <c r="B3" s="44" t="s">
        <v>61</v>
      </c>
    </row>
    <row r="4" spans="2:6" x14ac:dyDescent="0.15">
      <c r="B4" s="44" t="s">
        <v>93</v>
      </c>
    </row>
    <row r="5" spans="2:6" x14ac:dyDescent="0.15">
      <c r="B5" s="9" t="s">
        <v>2</v>
      </c>
    </row>
    <row r="6" spans="2:6" x14ac:dyDescent="0.15">
      <c r="B6" s="9"/>
    </row>
    <row r="7" spans="2:6" x14ac:dyDescent="0.15">
      <c r="B7" s="9"/>
    </row>
    <row r="8" spans="2:6" x14ac:dyDescent="0.15">
      <c r="B8" s="64" t="s">
        <v>3</v>
      </c>
      <c r="C8" s="63" t="s">
        <v>4</v>
      </c>
      <c r="D8" s="62"/>
      <c r="E8" s="60">
        <v>45747</v>
      </c>
      <c r="F8" s="60">
        <v>45657</v>
      </c>
    </row>
    <row r="9" spans="2:6" ht="12" thickBot="1" x14ac:dyDescent="0.2">
      <c r="B9" s="64"/>
      <c r="C9" s="66"/>
      <c r="D9" s="62"/>
      <c r="E9" s="61"/>
      <c r="F9" s="61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5</v>
      </c>
      <c r="C11" s="7">
        <v>11</v>
      </c>
      <c r="D11" s="2"/>
      <c r="E11" s="22">
        <v>27046192</v>
      </c>
      <c r="F11" s="22">
        <v>18507269</v>
      </c>
    </row>
    <row r="12" spans="2:6" x14ac:dyDescent="0.15">
      <c r="B12" s="1" t="s">
        <v>6</v>
      </c>
      <c r="C12" s="12">
        <v>12</v>
      </c>
      <c r="D12" s="2"/>
      <c r="E12" s="3">
        <v>728222471</v>
      </c>
      <c r="F12" s="3">
        <v>732045656</v>
      </c>
    </row>
    <row r="13" spans="2:6" ht="22.5" x14ac:dyDescent="0.15">
      <c r="B13" s="1" t="s">
        <v>7</v>
      </c>
      <c r="C13" s="12"/>
      <c r="D13" s="2"/>
      <c r="E13" s="3">
        <v>100869069</v>
      </c>
      <c r="F13" s="3">
        <v>117881986</v>
      </c>
    </row>
    <row r="14" spans="2:6" ht="22.5" x14ac:dyDescent="0.15">
      <c r="B14" s="1" t="s">
        <v>8</v>
      </c>
      <c r="C14" s="7">
        <v>13</v>
      </c>
      <c r="D14" s="2"/>
      <c r="E14" s="3">
        <v>1113209207</v>
      </c>
      <c r="F14" s="3">
        <v>1027186801</v>
      </c>
    </row>
    <row r="15" spans="2:6" x14ac:dyDescent="0.15">
      <c r="B15" s="1" t="s">
        <v>9</v>
      </c>
      <c r="C15" s="7">
        <v>14</v>
      </c>
      <c r="D15" s="2"/>
      <c r="E15" s="3">
        <v>2509828</v>
      </c>
      <c r="F15" s="3">
        <v>7554912</v>
      </c>
    </row>
    <row r="16" spans="2:6" x14ac:dyDescent="0.15">
      <c r="B16" s="1" t="s">
        <v>10</v>
      </c>
      <c r="C16" s="7">
        <v>15</v>
      </c>
      <c r="D16" s="2"/>
      <c r="E16" s="3">
        <v>836502</v>
      </c>
      <c r="F16" s="3">
        <v>697556</v>
      </c>
    </row>
    <row r="17" spans="1:6" x14ac:dyDescent="0.15">
      <c r="B17" s="1" t="s">
        <v>98</v>
      </c>
      <c r="C17" s="7"/>
      <c r="D17" s="2"/>
      <c r="E17" s="3">
        <v>2130736</v>
      </c>
      <c r="F17" s="3">
        <v>2640990</v>
      </c>
    </row>
    <row r="18" spans="1:6" x14ac:dyDescent="0.15">
      <c r="B18" s="1" t="s">
        <v>11</v>
      </c>
      <c r="C18" s="7">
        <v>16</v>
      </c>
      <c r="D18" s="2"/>
      <c r="E18" s="3">
        <v>68628</v>
      </c>
      <c r="F18" s="3">
        <v>77016</v>
      </c>
    </row>
    <row r="19" spans="1:6" ht="14.25" customHeight="1" x14ac:dyDescent="0.15">
      <c r="B19" s="1" t="s">
        <v>77</v>
      </c>
      <c r="C19" s="7">
        <v>17</v>
      </c>
      <c r="D19" s="2"/>
      <c r="E19" s="3">
        <v>18900830</v>
      </c>
      <c r="F19" s="3">
        <v>19203166</v>
      </c>
    </row>
    <row r="20" spans="1:6" ht="12" thickBot="1" x14ac:dyDescent="0.2">
      <c r="B20" s="1" t="s">
        <v>12</v>
      </c>
      <c r="C20" s="7">
        <v>18</v>
      </c>
      <c r="D20" s="2"/>
      <c r="E20" s="3">
        <v>1105071</v>
      </c>
      <c r="F20" s="3">
        <v>1162589</v>
      </c>
    </row>
    <row r="21" spans="1:6" x14ac:dyDescent="0.15">
      <c r="A21" s="70"/>
      <c r="B21" s="65" t="s">
        <v>13</v>
      </c>
      <c r="C21" s="63"/>
      <c r="D21" s="67"/>
      <c r="E21" s="68">
        <f>SUM(E11:E20)</f>
        <v>1994898534</v>
      </c>
      <c r="F21" s="68">
        <f>SUM(F11:F20)-2</f>
        <v>1926957939</v>
      </c>
    </row>
    <row r="22" spans="1:6" ht="12" thickBot="1" x14ac:dyDescent="0.2">
      <c r="A22" s="70"/>
      <c r="B22" s="65"/>
      <c r="C22" s="63"/>
      <c r="D22" s="67"/>
      <c r="E22" s="69"/>
      <c r="F22" s="69"/>
    </row>
    <row r="23" spans="1:6" ht="12" thickTop="1" x14ac:dyDescent="0.15">
      <c r="A23" s="48"/>
      <c r="B23" s="1"/>
      <c r="C23" s="7"/>
      <c r="D23" s="8"/>
      <c r="E23" s="27"/>
      <c r="F23" s="27"/>
    </row>
    <row r="24" spans="1:6" x14ac:dyDescent="0.15">
      <c r="B24" s="1" t="s">
        <v>14</v>
      </c>
      <c r="C24" s="7">
        <v>19</v>
      </c>
      <c r="D24" s="2"/>
      <c r="E24" s="3">
        <v>22616447</v>
      </c>
      <c r="F24" s="3">
        <v>23044914</v>
      </c>
    </row>
    <row r="25" spans="1:6" x14ac:dyDescent="0.15">
      <c r="B25" s="1" t="s">
        <v>15</v>
      </c>
      <c r="C25" s="7">
        <v>18</v>
      </c>
      <c r="D25" s="2"/>
      <c r="E25" s="3">
        <v>1356828</v>
      </c>
      <c r="F25" s="3">
        <v>1384287</v>
      </c>
    </row>
    <row r="26" spans="1:6" x14ac:dyDescent="0.15">
      <c r="B26" s="6" t="s">
        <v>16</v>
      </c>
      <c r="C26" s="7">
        <v>10</v>
      </c>
      <c r="D26" s="10"/>
      <c r="E26" s="11">
        <v>73156689</v>
      </c>
      <c r="F26" s="11">
        <v>68600611</v>
      </c>
    </row>
    <row r="27" spans="1:6" x14ac:dyDescent="0.15">
      <c r="B27" s="6" t="s">
        <v>17</v>
      </c>
      <c r="C27" s="7">
        <v>10</v>
      </c>
      <c r="D27" s="10"/>
      <c r="E27" s="38">
        <v>0</v>
      </c>
      <c r="F27" s="38">
        <v>0</v>
      </c>
    </row>
    <row r="28" spans="1:6" x14ac:dyDescent="0.15">
      <c r="B28" s="1" t="s">
        <v>18</v>
      </c>
      <c r="C28" s="7">
        <v>20</v>
      </c>
      <c r="D28" s="2"/>
      <c r="E28" s="3">
        <v>1402935</v>
      </c>
      <c r="F28" s="3">
        <v>2552792</v>
      </c>
    </row>
    <row r="29" spans="1:6" ht="12" thickBot="1" x14ac:dyDescent="0.2">
      <c r="B29" s="1" t="s">
        <v>78</v>
      </c>
      <c r="C29" s="7"/>
      <c r="D29" s="2"/>
      <c r="E29" s="3">
        <v>635838</v>
      </c>
      <c r="F29" s="3">
        <v>635838</v>
      </c>
    </row>
    <row r="30" spans="1:6" x14ac:dyDescent="0.15">
      <c r="B30" s="65" t="s">
        <v>19</v>
      </c>
      <c r="C30" s="63"/>
      <c r="D30" s="67"/>
      <c r="E30" s="68">
        <f>SUM(E24:E29)</f>
        <v>99168737</v>
      </c>
      <c r="F30" s="68">
        <f>SUM(F24:F29)-1</f>
        <v>96218441</v>
      </c>
    </row>
    <row r="31" spans="1:6" ht="12" thickBot="1" x14ac:dyDescent="0.2">
      <c r="B31" s="65"/>
      <c r="C31" s="63"/>
      <c r="D31" s="67"/>
      <c r="E31" s="69"/>
      <c r="F31" s="69"/>
    </row>
    <row r="32" spans="1:6" ht="12" thickTop="1" x14ac:dyDescent="0.15">
      <c r="B32" s="9"/>
      <c r="C32" s="7"/>
      <c r="D32" s="2"/>
      <c r="E32" s="2"/>
      <c r="F32" s="2"/>
    </row>
    <row r="33" spans="1:6" x14ac:dyDescent="0.15">
      <c r="B33" s="6" t="s">
        <v>20</v>
      </c>
      <c r="C33" s="7">
        <v>21</v>
      </c>
      <c r="D33" s="10"/>
      <c r="E33" s="11">
        <v>216244380</v>
      </c>
      <c r="F33" s="11">
        <v>216244380</v>
      </c>
    </row>
    <row r="34" spans="1:6" ht="13.5" customHeight="1" x14ac:dyDescent="0.15">
      <c r="B34" s="6" t="s">
        <v>28</v>
      </c>
      <c r="C34" s="7"/>
      <c r="D34" s="10"/>
      <c r="E34" s="11">
        <v>274615506</v>
      </c>
      <c r="F34" s="11">
        <v>232405905</v>
      </c>
    </row>
    <row r="35" spans="1:6" ht="25.5" customHeight="1" x14ac:dyDescent="0.15">
      <c r="B35" s="1" t="s">
        <v>21</v>
      </c>
      <c r="C35" s="12">
        <v>22</v>
      </c>
      <c r="D35" s="2"/>
      <c r="E35" s="3">
        <v>381848625</v>
      </c>
      <c r="F35" s="3">
        <v>356430952</v>
      </c>
    </row>
    <row r="36" spans="1:6" x14ac:dyDescent="0.15">
      <c r="B36" s="1" t="s">
        <v>22</v>
      </c>
      <c r="C36" s="7">
        <v>23</v>
      </c>
      <c r="D36" s="2"/>
      <c r="E36" s="3">
        <v>15473665</v>
      </c>
      <c r="F36" s="3">
        <v>15473665</v>
      </c>
    </row>
    <row r="37" spans="1:6" x14ac:dyDescent="0.15">
      <c r="B37" s="1" t="s">
        <v>23</v>
      </c>
      <c r="C37" s="7">
        <v>24</v>
      </c>
      <c r="D37" s="2"/>
      <c r="E37" s="3">
        <v>1020693185</v>
      </c>
      <c r="F37" s="3">
        <v>1020693185</v>
      </c>
    </row>
    <row r="38" spans="1:6" ht="18" customHeight="1" x14ac:dyDescent="0.15">
      <c r="B38" s="23" t="s">
        <v>24</v>
      </c>
      <c r="C38" s="7">
        <v>26</v>
      </c>
      <c r="D38" s="2"/>
      <c r="E38" s="3">
        <v>3363707</v>
      </c>
      <c r="F38" s="3">
        <v>3363707</v>
      </c>
    </row>
    <row r="39" spans="1:6" ht="12" thickBot="1" x14ac:dyDescent="0.2">
      <c r="B39" s="23" t="s">
        <v>25</v>
      </c>
      <c r="C39" s="7">
        <v>25</v>
      </c>
      <c r="D39" s="2"/>
      <c r="E39" s="54">
        <v>-16509271</v>
      </c>
      <c r="F39" s="54">
        <v>-13872296</v>
      </c>
    </row>
    <row r="40" spans="1:6" ht="12" thickBot="1" x14ac:dyDescent="0.2">
      <c r="B40" s="49" t="s">
        <v>26</v>
      </c>
      <c r="C40" s="7"/>
      <c r="D40" s="8"/>
      <c r="E40" s="34">
        <f>SUM(E33:E39)</f>
        <v>1895729797</v>
      </c>
      <c r="F40" s="34">
        <f>SUM(F33:F39)</f>
        <v>1830739498</v>
      </c>
    </row>
    <row r="41" spans="1:6" ht="12" thickTop="1" x14ac:dyDescent="0.15">
      <c r="A41" s="70"/>
      <c r="B41" s="65" t="s">
        <v>27</v>
      </c>
      <c r="C41" s="7"/>
      <c r="D41" s="7"/>
      <c r="E41" s="71">
        <f>E30+E40</f>
        <v>1994898534</v>
      </c>
      <c r="F41" s="71">
        <f>F30+F40</f>
        <v>1926957939</v>
      </c>
    </row>
    <row r="42" spans="1:6" ht="8.25" customHeight="1" thickBot="1" x14ac:dyDescent="0.2">
      <c r="A42" s="70"/>
      <c r="B42" s="65"/>
      <c r="C42" s="7"/>
      <c r="D42" s="7"/>
      <c r="E42" s="72"/>
      <c r="F42" s="72"/>
    </row>
    <row r="43" spans="1:6" ht="12" thickTop="1" x14ac:dyDescent="0.15">
      <c r="B43" s="9"/>
      <c r="C43" s="7"/>
      <c r="D43" s="8"/>
    </row>
    <row r="44" spans="1:6" x14ac:dyDescent="0.15">
      <c r="B44" s="9"/>
      <c r="C44" s="7"/>
      <c r="D44" s="8"/>
      <c r="E44" s="21"/>
    </row>
    <row r="45" spans="1:6" x14ac:dyDescent="0.15">
      <c r="B45" s="6"/>
      <c r="C45" s="7"/>
      <c r="D45" s="8"/>
    </row>
    <row r="47" spans="1:6" ht="11.25" customHeight="1" x14ac:dyDescent="0.15">
      <c r="B47" s="59" t="s">
        <v>96</v>
      </c>
      <c r="C47" s="14"/>
      <c r="D47" s="59" t="s">
        <v>29</v>
      </c>
      <c r="E47" s="59"/>
      <c r="F47" s="59"/>
    </row>
    <row r="48" spans="1:6" x14ac:dyDescent="0.15">
      <c r="B48" s="59"/>
      <c r="C48" s="14"/>
      <c r="D48" s="59"/>
      <c r="E48" s="59"/>
      <c r="F48" s="59"/>
    </row>
    <row r="49" spans="2:6" x14ac:dyDescent="0.15">
      <c r="B49" s="59"/>
      <c r="C49" s="14"/>
      <c r="D49" s="59"/>
      <c r="E49" s="59"/>
      <c r="F49" s="59"/>
    </row>
    <row r="50" spans="2:6" x14ac:dyDescent="0.15">
      <c r="B50" s="59"/>
      <c r="C50" s="14"/>
      <c r="D50" s="59"/>
      <c r="E50" s="59"/>
      <c r="F50" s="59"/>
    </row>
    <row r="51" spans="2:6" x14ac:dyDescent="0.15">
      <c r="B51" s="12"/>
      <c r="C51" s="14"/>
      <c r="D51" s="7"/>
      <c r="E51" s="7"/>
      <c r="F51" s="7"/>
    </row>
  </sheetData>
  <mergeCells count="22">
    <mergeCell ref="F30:F31"/>
    <mergeCell ref="A41:A42"/>
    <mergeCell ref="A21:A22"/>
    <mergeCell ref="B41:B42"/>
    <mergeCell ref="E41:E42"/>
    <mergeCell ref="F41:F42"/>
    <mergeCell ref="B47:B50"/>
    <mergeCell ref="D47:F50"/>
    <mergeCell ref="F8:F9"/>
    <mergeCell ref="D8:D9"/>
    <mergeCell ref="C30:C31"/>
    <mergeCell ref="B8:B9"/>
    <mergeCell ref="B21:B22"/>
    <mergeCell ref="C8:C9"/>
    <mergeCell ref="E8:E9"/>
    <mergeCell ref="D30:D31"/>
    <mergeCell ref="C21:C22"/>
    <mergeCell ref="D21:D22"/>
    <mergeCell ref="B30:B31"/>
    <mergeCell ref="E21:E22"/>
    <mergeCell ref="F21:F22"/>
    <mergeCell ref="E30:E31"/>
  </mergeCells>
  <pageMargins left="0.7" right="0.7" top="0.75" bottom="0.75" header="0.3" footer="0.3"/>
  <pageSetup paperSize="256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  <pageSetUpPr fitToPage="1"/>
  </sheetPr>
  <dimension ref="B1:J50"/>
  <sheetViews>
    <sheetView topLeftCell="A18" zoomScaleNormal="100" workbookViewId="0">
      <selection activeCell="B32" sqref="B32"/>
    </sheetView>
  </sheetViews>
  <sheetFormatPr defaultRowHeight="11.25" x14ac:dyDescent="0.15"/>
  <cols>
    <col min="1" max="1" width="9.140625" style="15"/>
    <col min="2" max="2" width="72.7109375" style="15" bestFit="1" customWidth="1"/>
    <col min="3" max="3" width="5.7109375" style="15" bestFit="1" customWidth="1"/>
    <col min="4" max="4" width="5" style="15" customWidth="1"/>
    <col min="5" max="5" width="17" style="15" customWidth="1"/>
    <col min="6" max="6" width="18.42578125" style="15" bestFit="1" customWidth="1"/>
    <col min="7" max="9" width="9.140625" style="15"/>
    <col min="10" max="10" width="9.7109375" style="15" customWidth="1"/>
    <col min="11" max="16384" width="9.140625" style="15"/>
  </cols>
  <sheetData>
    <row r="1" spans="2:10" ht="13.5" customHeight="1" x14ac:dyDescent="0.15">
      <c r="B1" s="44" t="s">
        <v>1</v>
      </c>
    </row>
    <row r="2" spans="2:10" ht="16.5" customHeight="1" x14ac:dyDescent="0.15">
      <c r="B2" s="44" t="s">
        <v>30</v>
      </c>
    </row>
    <row r="3" spans="2:10" x14ac:dyDescent="0.15">
      <c r="B3" s="44" t="s">
        <v>93</v>
      </c>
    </row>
    <row r="4" spans="2:10" x14ac:dyDescent="0.15">
      <c r="B4" s="9"/>
    </row>
    <row r="5" spans="2:10" x14ac:dyDescent="0.15">
      <c r="B5" s="9" t="s">
        <v>2</v>
      </c>
    </row>
    <row r="6" spans="2:10" x14ac:dyDescent="0.15">
      <c r="B6" s="9"/>
    </row>
    <row r="7" spans="2:10" x14ac:dyDescent="0.15">
      <c r="B7" s="73" t="s">
        <v>3</v>
      </c>
      <c r="C7" s="63" t="s">
        <v>4</v>
      </c>
      <c r="D7" s="67"/>
      <c r="E7" s="78">
        <v>45747</v>
      </c>
      <c r="F7" s="78">
        <v>45382</v>
      </c>
    </row>
    <row r="8" spans="2:10" ht="12" thickBot="1" x14ac:dyDescent="0.2">
      <c r="B8" s="73"/>
      <c r="C8" s="66"/>
      <c r="D8" s="67"/>
      <c r="E8" s="79"/>
      <c r="F8" s="79"/>
    </row>
    <row r="9" spans="2:10" ht="12" thickTop="1" x14ac:dyDescent="0.15">
      <c r="B9" s="14"/>
      <c r="C9" s="7"/>
      <c r="D9" s="2"/>
      <c r="E9" s="2"/>
      <c r="F9" s="2"/>
    </row>
    <row r="10" spans="2:10" x14ac:dyDescent="0.15">
      <c r="B10" s="1" t="s">
        <v>31</v>
      </c>
      <c r="C10" s="7">
        <v>4</v>
      </c>
      <c r="D10" s="2"/>
      <c r="E10" s="38">
        <v>0</v>
      </c>
      <c r="F10" s="3">
        <v>11966464</v>
      </c>
      <c r="J10" s="3"/>
    </row>
    <row r="11" spans="2:10" x14ac:dyDescent="0.15">
      <c r="B11" s="1" t="s">
        <v>32</v>
      </c>
      <c r="C11" s="7"/>
      <c r="D11" s="2"/>
      <c r="E11" s="3">
        <v>250401</v>
      </c>
      <c r="F11" s="3">
        <v>513144</v>
      </c>
      <c r="J11" s="3"/>
    </row>
    <row r="12" spans="2:10" ht="24.75" customHeight="1" x14ac:dyDescent="0.15">
      <c r="B12" s="1" t="s">
        <v>33</v>
      </c>
      <c r="C12" s="7"/>
      <c r="D12" s="2"/>
      <c r="E12" s="3">
        <v>1268360</v>
      </c>
      <c r="F12" s="3">
        <v>529609</v>
      </c>
      <c r="J12" s="3"/>
    </row>
    <row r="13" spans="2:10" ht="14.25" customHeight="1" x14ac:dyDescent="0.15">
      <c r="B13" s="1" t="s">
        <v>34</v>
      </c>
      <c r="C13" s="7">
        <v>5</v>
      </c>
      <c r="D13" s="2"/>
      <c r="E13" s="3">
        <v>45166468</v>
      </c>
      <c r="F13" s="3">
        <v>11339537</v>
      </c>
      <c r="J13" s="3"/>
    </row>
    <row r="14" spans="2:10" ht="16.5" customHeight="1" thickBot="1" x14ac:dyDescent="0.2">
      <c r="B14" s="1" t="s">
        <v>35</v>
      </c>
      <c r="C14" s="7">
        <v>6</v>
      </c>
      <c r="D14" s="2"/>
      <c r="E14" s="5">
        <v>84870</v>
      </c>
      <c r="F14" s="5">
        <v>43046</v>
      </c>
      <c r="J14" s="3"/>
    </row>
    <row r="15" spans="2:10" x14ac:dyDescent="0.15">
      <c r="B15" s="74" t="s">
        <v>36</v>
      </c>
      <c r="C15" s="63"/>
      <c r="D15" s="67"/>
      <c r="E15" s="68">
        <f>SUM(E10:E14)</f>
        <v>46770099</v>
      </c>
      <c r="F15" s="68">
        <f>SUM(F10:F14)</f>
        <v>24391800</v>
      </c>
      <c r="J15" s="21"/>
    </row>
    <row r="16" spans="2:10" ht="12" thickBot="1" x14ac:dyDescent="0.2">
      <c r="B16" s="74"/>
      <c r="C16" s="63"/>
      <c r="D16" s="67"/>
      <c r="E16" s="69"/>
      <c r="F16" s="69"/>
    </row>
    <row r="17" spans="2:6" ht="12" thickTop="1" x14ac:dyDescent="0.15">
      <c r="B17" s="14"/>
      <c r="C17" s="7"/>
      <c r="D17" s="8"/>
      <c r="E17" s="8"/>
      <c r="F17" s="8"/>
    </row>
    <row r="18" spans="2:6" ht="17.25" customHeight="1" x14ac:dyDescent="0.15">
      <c r="B18" s="1" t="s">
        <v>79</v>
      </c>
      <c r="C18" s="7">
        <v>7</v>
      </c>
      <c r="D18" s="2"/>
      <c r="E18" s="54">
        <v>-4372324</v>
      </c>
      <c r="F18" s="54">
        <v>-5174976</v>
      </c>
    </row>
    <row r="19" spans="2:6" ht="17.25" customHeight="1" x14ac:dyDescent="0.15">
      <c r="B19" s="1" t="s">
        <v>37</v>
      </c>
      <c r="C19" s="7">
        <v>8</v>
      </c>
      <c r="D19" s="2"/>
      <c r="E19" s="54">
        <v>-750994</v>
      </c>
      <c r="F19" s="54">
        <v>-640543</v>
      </c>
    </row>
    <row r="20" spans="2:6" x14ac:dyDescent="0.15">
      <c r="B20" s="1" t="s">
        <v>38</v>
      </c>
      <c r="C20" s="7"/>
      <c r="D20" s="2"/>
      <c r="E20" s="38">
        <v>0</v>
      </c>
      <c r="F20" s="38">
        <v>0</v>
      </c>
    </row>
    <row r="21" spans="2:6" ht="14.25" customHeight="1" x14ac:dyDescent="0.15">
      <c r="B21" s="1" t="s">
        <v>39</v>
      </c>
      <c r="C21" s="7">
        <v>9</v>
      </c>
      <c r="D21" s="2"/>
      <c r="E21" s="54">
        <v>-2747485</v>
      </c>
      <c r="F21" s="54">
        <v>-2055632</v>
      </c>
    </row>
    <row r="22" spans="2:6" x14ac:dyDescent="0.15">
      <c r="B22" s="1" t="s">
        <v>40</v>
      </c>
      <c r="C22" s="7"/>
      <c r="D22" s="2"/>
      <c r="E22" s="54">
        <v>-8527</v>
      </c>
      <c r="F22" s="54">
        <v>-3433</v>
      </c>
    </row>
    <row r="23" spans="2:6" ht="15" customHeight="1" x14ac:dyDescent="0.15">
      <c r="B23" s="1" t="s">
        <v>99</v>
      </c>
      <c r="C23" s="7"/>
      <c r="D23" s="2"/>
      <c r="E23" s="38">
        <v>0</v>
      </c>
      <c r="F23" s="38">
        <v>0</v>
      </c>
    </row>
    <row r="24" spans="2:6" ht="19.5" customHeight="1" thickBot="1" x14ac:dyDescent="0.2">
      <c r="B24" s="50" t="s">
        <v>41</v>
      </c>
      <c r="C24" s="7"/>
      <c r="D24" s="2"/>
      <c r="E24" s="55">
        <f>SUM(E17:E23)</f>
        <v>-7879330</v>
      </c>
      <c r="F24" s="55">
        <f>SUM(F17:F23)</f>
        <v>-7874584</v>
      </c>
    </row>
    <row r="25" spans="2:6" ht="12" thickBot="1" x14ac:dyDescent="0.2">
      <c r="B25" s="1"/>
      <c r="C25" s="7"/>
      <c r="D25" s="2"/>
      <c r="E25" s="3"/>
      <c r="F25" s="30"/>
    </row>
    <row r="26" spans="2:6" x14ac:dyDescent="0.15">
      <c r="B26" s="74" t="s">
        <v>42</v>
      </c>
      <c r="C26" s="63"/>
      <c r="D26" s="67"/>
      <c r="E26" s="68">
        <f>E15+E24</f>
        <v>38890769</v>
      </c>
      <c r="F26" s="68">
        <f>F15+F24</f>
        <v>16517216</v>
      </c>
    </row>
    <row r="27" spans="2:6" ht="12" thickBot="1" x14ac:dyDescent="0.2">
      <c r="B27" s="74"/>
      <c r="C27" s="63"/>
      <c r="D27" s="67"/>
      <c r="E27" s="69"/>
      <c r="F27" s="69"/>
    </row>
    <row r="28" spans="2:6" ht="12" thickTop="1" x14ac:dyDescent="0.15">
      <c r="B28" s="26"/>
      <c r="C28" s="7"/>
      <c r="D28" s="8"/>
      <c r="E28" s="27"/>
      <c r="F28" s="27"/>
    </row>
    <row r="29" spans="2:6" x14ac:dyDescent="0.15">
      <c r="B29" s="28" t="s">
        <v>43</v>
      </c>
      <c r="C29" s="7">
        <v>10</v>
      </c>
      <c r="D29" s="8"/>
      <c r="E29" s="54">
        <v>102400</v>
      </c>
      <c r="F29" s="3">
        <v>175314</v>
      </c>
    </row>
    <row r="30" spans="2:6" ht="16.5" customHeight="1" thickBot="1" x14ac:dyDescent="0.2">
      <c r="B30" s="51" t="s">
        <v>80</v>
      </c>
      <c r="C30" s="7"/>
      <c r="D30" s="2"/>
      <c r="E30" s="31">
        <f>E26+E29</f>
        <v>38993169</v>
      </c>
      <c r="F30" s="31">
        <f>F26+F29</f>
        <v>16692530</v>
      </c>
    </row>
    <row r="31" spans="2:6" x14ac:dyDescent="0.15">
      <c r="B31" s="14"/>
      <c r="C31" s="14"/>
      <c r="D31" s="9"/>
      <c r="E31" s="29"/>
      <c r="F31" s="29"/>
    </row>
    <row r="32" spans="2:6" ht="18" customHeight="1" x14ac:dyDescent="0.15">
      <c r="B32" s="51" t="s">
        <v>44</v>
      </c>
      <c r="C32" s="14"/>
      <c r="D32" s="9"/>
      <c r="E32" s="29"/>
      <c r="F32" s="29"/>
    </row>
    <row r="33" spans="2:6" x14ac:dyDescent="0.15">
      <c r="B33" s="32" t="s">
        <v>45</v>
      </c>
      <c r="C33" s="7"/>
      <c r="D33" s="8"/>
      <c r="E33" s="8"/>
      <c r="F33" s="8"/>
    </row>
    <row r="34" spans="2:6" ht="22.5" x14ac:dyDescent="0.15">
      <c r="B34" s="1" t="s">
        <v>81</v>
      </c>
      <c r="C34" s="7">
        <v>22</v>
      </c>
      <c r="D34" s="2"/>
      <c r="E34" s="33">
        <v>28634105</v>
      </c>
      <c r="F34" s="33">
        <v>102788519</v>
      </c>
    </row>
    <row r="35" spans="2:6" x14ac:dyDescent="0.15">
      <c r="B35" s="1"/>
      <c r="C35" s="7"/>
      <c r="D35" s="2"/>
      <c r="E35" s="2"/>
      <c r="F35" s="2"/>
    </row>
    <row r="36" spans="2:6" ht="23.25" customHeight="1" x14ac:dyDescent="0.15">
      <c r="B36" s="1" t="s">
        <v>82</v>
      </c>
      <c r="C36" s="12">
        <v>23</v>
      </c>
      <c r="D36" s="2"/>
      <c r="E36" s="30">
        <v>0</v>
      </c>
      <c r="F36" s="30">
        <v>0</v>
      </c>
    </row>
    <row r="37" spans="2:6" ht="16.5" customHeight="1" thickBot="1" x14ac:dyDescent="0.2">
      <c r="B37" s="14" t="s">
        <v>83</v>
      </c>
      <c r="C37" s="12"/>
      <c r="D37" s="2"/>
      <c r="E37" s="56">
        <f>SUM(E34:E36)</f>
        <v>28634105</v>
      </c>
      <c r="F37" s="56">
        <f>SUM(F34:F36)</f>
        <v>102788519</v>
      </c>
    </row>
    <row r="38" spans="2:6" x14ac:dyDescent="0.15">
      <c r="B38" s="74" t="s">
        <v>55</v>
      </c>
      <c r="C38" s="59"/>
      <c r="D38" s="77"/>
      <c r="E38" s="75">
        <f>E30+E37</f>
        <v>67627274</v>
      </c>
      <c r="F38" s="75">
        <f>F30+F37-1</f>
        <v>119481048</v>
      </c>
    </row>
    <row r="39" spans="2:6" ht="12" thickBot="1" x14ac:dyDescent="0.2">
      <c r="B39" s="74"/>
      <c r="C39" s="59"/>
      <c r="D39" s="77"/>
      <c r="E39" s="76"/>
      <c r="F39" s="76"/>
    </row>
    <row r="40" spans="2:6" ht="13.5" customHeight="1" x14ac:dyDescent="0.15">
      <c r="B40" s="1" t="s">
        <v>46</v>
      </c>
      <c r="C40" s="12"/>
      <c r="D40" s="2"/>
      <c r="E40" s="24">
        <v>1.84E-2</v>
      </c>
      <c r="F40" s="24">
        <v>7.7000000000000002E-3</v>
      </c>
    </row>
    <row r="41" spans="2:6" x14ac:dyDescent="0.15">
      <c r="B41" s="6" t="s">
        <v>47</v>
      </c>
      <c r="C41" s="12"/>
      <c r="D41" s="2"/>
      <c r="E41" s="24">
        <v>1.84E-2</v>
      </c>
      <c r="F41" s="24">
        <v>7.7000000000000002E-3</v>
      </c>
    </row>
    <row r="42" spans="2:6" ht="12" customHeight="1" x14ac:dyDescent="0.15">
      <c r="B42" s="6"/>
      <c r="C42" s="16"/>
      <c r="D42" s="2"/>
      <c r="E42" s="2"/>
      <c r="F42" s="2"/>
    </row>
    <row r="43" spans="2:6" ht="12" customHeight="1" x14ac:dyDescent="0.15">
      <c r="B43" s="6"/>
      <c r="C43" s="16"/>
      <c r="D43" s="2"/>
      <c r="E43" s="2"/>
      <c r="F43" s="2"/>
    </row>
    <row r="44" spans="2:6" ht="12" customHeight="1" x14ac:dyDescent="0.15">
      <c r="B44" s="6"/>
    </row>
    <row r="45" spans="2:6" ht="12" customHeight="1" x14ac:dyDescent="0.15">
      <c r="B45" s="6"/>
    </row>
    <row r="46" spans="2:6" ht="11.25" customHeight="1" x14ac:dyDescent="0.15">
      <c r="B46" s="59" t="s">
        <v>96</v>
      </c>
      <c r="D46" s="59" t="s">
        <v>29</v>
      </c>
      <c r="E46" s="63"/>
      <c r="F46" s="63"/>
    </row>
    <row r="47" spans="2:6" x14ac:dyDescent="0.15">
      <c r="B47" s="59"/>
      <c r="D47" s="63"/>
      <c r="E47" s="63"/>
      <c r="F47" s="63"/>
    </row>
    <row r="48" spans="2:6" x14ac:dyDescent="0.15">
      <c r="B48" s="59"/>
      <c r="C48" s="12"/>
      <c r="D48" s="63"/>
      <c r="E48" s="63"/>
      <c r="F48" s="63"/>
    </row>
    <row r="49" spans="2:6" x14ac:dyDescent="0.15">
      <c r="B49" s="59"/>
      <c r="C49" s="12"/>
      <c r="D49" s="63"/>
      <c r="E49" s="63"/>
      <c r="F49" s="63"/>
    </row>
    <row r="50" spans="2:6" ht="15" hidden="1" customHeight="1" x14ac:dyDescent="0.15">
      <c r="B50" s="59"/>
      <c r="C50" s="12"/>
      <c r="D50" s="63"/>
      <c r="E50" s="63"/>
      <c r="F50" s="63"/>
    </row>
  </sheetData>
  <mergeCells count="22">
    <mergeCell ref="F7:F8"/>
    <mergeCell ref="C15:C16"/>
    <mergeCell ref="E26:E27"/>
    <mergeCell ref="E15:E16"/>
    <mergeCell ref="E7:E8"/>
    <mergeCell ref="D15:D16"/>
    <mergeCell ref="B7:B8"/>
    <mergeCell ref="C7:C8"/>
    <mergeCell ref="B46:B50"/>
    <mergeCell ref="D46:F50"/>
    <mergeCell ref="B38:B39"/>
    <mergeCell ref="E38:E39"/>
    <mergeCell ref="F38:F39"/>
    <mergeCell ref="D38:D39"/>
    <mergeCell ref="B15:B16"/>
    <mergeCell ref="C26:C27"/>
    <mergeCell ref="D26:D27"/>
    <mergeCell ref="F15:F16"/>
    <mergeCell ref="B26:B27"/>
    <mergeCell ref="F26:F27"/>
    <mergeCell ref="C38:C39"/>
    <mergeCell ref="D7:D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2:L38"/>
  <sheetViews>
    <sheetView tabSelected="1" zoomScale="80" zoomScaleNormal="80" workbookViewId="0">
      <selection activeCell="J31" sqref="J31"/>
    </sheetView>
  </sheetViews>
  <sheetFormatPr defaultRowHeight="11.25" x14ac:dyDescent="0.15"/>
  <cols>
    <col min="1" max="1" width="105.140625" style="15" customWidth="1"/>
    <col min="2" max="2" width="5.7109375" style="15" bestFit="1" customWidth="1"/>
    <col min="3" max="3" width="14.140625" style="15" bestFit="1" customWidth="1"/>
    <col min="4" max="4" width="15.42578125" style="15" bestFit="1" customWidth="1"/>
    <col min="5" max="5" width="35" style="15" customWidth="1"/>
    <col min="6" max="6" width="15.7109375" style="15" bestFit="1" customWidth="1"/>
    <col min="7" max="7" width="18.5703125" style="15" bestFit="1" customWidth="1"/>
    <col min="8" max="8" width="15.5703125" style="15" bestFit="1" customWidth="1"/>
    <col min="9" max="9" width="18.5703125" style="15" bestFit="1" customWidth="1"/>
    <col min="10" max="10" width="18.140625" style="15" bestFit="1" customWidth="1"/>
    <col min="11" max="16384" width="9.140625" style="15"/>
  </cols>
  <sheetData>
    <row r="2" spans="1:12" x14ac:dyDescent="0.15">
      <c r="A2" s="44" t="s">
        <v>1</v>
      </c>
      <c r="C2" s="20"/>
      <c r="D2" s="20"/>
      <c r="E2" s="20"/>
    </row>
    <row r="3" spans="1:12" x14ac:dyDescent="0.15">
      <c r="A3" s="80" t="s">
        <v>48</v>
      </c>
      <c r="B3" s="80"/>
      <c r="C3" s="80"/>
      <c r="D3" s="80"/>
      <c r="E3" s="80"/>
    </row>
    <row r="4" spans="1:12" x14ac:dyDescent="0.15">
      <c r="A4" s="44" t="s">
        <v>97</v>
      </c>
    </row>
    <row r="5" spans="1:12" x14ac:dyDescent="0.15">
      <c r="A5" s="9" t="s">
        <v>2</v>
      </c>
    </row>
    <row r="6" spans="1:12" ht="11.25" customHeight="1" x14ac:dyDescent="0.15">
      <c r="A6" s="82"/>
      <c r="B6" s="59" t="s">
        <v>4</v>
      </c>
      <c r="C6" s="63" t="s">
        <v>20</v>
      </c>
      <c r="D6" s="59" t="s">
        <v>49</v>
      </c>
      <c r="E6" s="59" t="s">
        <v>51</v>
      </c>
      <c r="F6" s="63" t="s">
        <v>23</v>
      </c>
      <c r="G6" s="59" t="s">
        <v>28</v>
      </c>
      <c r="H6" s="92" t="s">
        <v>50</v>
      </c>
      <c r="I6" s="59" t="s">
        <v>25</v>
      </c>
      <c r="J6" s="63" t="s">
        <v>0</v>
      </c>
    </row>
    <row r="7" spans="1:12" ht="89.25" customHeight="1" thickBot="1" x14ac:dyDescent="0.2">
      <c r="A7" s="82"/>
      <c r="B7" s="59"/>
      <c r="C7" s="66"/>
      <c r="D7" s="83"/>
      <c r="E7" s="83"/>
      <c r="F7" s="66"/>
      <c r="G7" s="83"/>
      <c r="H7" s="93"/>
      <c r="I7" s="83"/>
      <c r="J7" s="66"/>
      <c r="L7" s="45"/>
    </row>
    <row r="8" spans="1:12" ht="15.75" customHeight="1" thickTop="1" x14ac:dyDescent="0.15">
      <c r="A8" s="6"/>
      <c r="B8" s="12"/>
      <c r="C8" s="17"/>
      <c r="D8" s="17"/>
      <c r="E8" s="17"/>
      <c r="F8" s="17"/>
      <c r="G8" s="17"/>
      <c r="H8" s="17"/>
      <c r="I8" s="2"/>
      <c r="J8" s="17"/>
    </row>
    <row r="9" spans="1:12" ht="12" thickBot="1" x14ac:dyDescent="0.2">
      <c r="A9" s="52" t="s">
        <v>100</v>
      </c>
      <c r="B9" s="12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46">
        <v>-13872296</v>
      </c>
      <c r="J9" s="13">
        <f>C9+D9+E9+F9+G9+H9+I9</f>
        <v>1830739498</v>
      </c>
    </row>
    <row r="10" spans="1:12" ht="12" thickTop="1" x14ac:dyDescent="0.15">
      <c r="A10" s="9" t="s">
        <v>52</v>
      </c>
      <c r="B10" s="12"/>
      <c r="C10" s="10"/>
      <c r="D10" s="10"/>
      <c r="E10" s="10"/>
      <c r="F10" s="10"/>
      <c r="G10" s="10"/>
      <c r="H10" s="10"/>
      <c r="I10" s="2"/>
      <c r="J10" s="10"/>
    </row>
    <row r="11" spans="1:12" x14ac:dyDescent="0.15">
      <c r="A11" s="6" t="s">
        <v>84</v>
      </c>
      <c r="B11" s="12"/>
      <c r="C11" s="35">
        <v>0</v>
      </c>
      <c r="D11" s="35">
        <v>0</v>
      </c>
      <c r="E11" s="35">
        <v>0</v>
      </c>
      <c r="F11" s="35">
        <v>0</v>
      </c>
      <c r="G11" s="11">
        <v>38993169</v>
      </c>
      <c r="H11" s="11"/>
      <c r="I11" s="35">
        <v>0</v>
      </c>
      <c r="J11" s="36">
        <f>C11+D11+E11+F11+G11+H11+I11</f>
        <v>38993169</v>
      </c>
    </row>
    <row r="12" spans="1:12" x14ac:dyDescent="0.15">
      <c r="A12" s="9"/>
      <c r="B12" s="12"/>
      <c r="C12" s="4"/>
      <c r="D12" s="4"/>
      <c r="E12" s="4"/>
      <c r="F12" s="4"/>
      <c r="G12" s="4"/>
      <c r="H12" s="4"/>
      <c r="I12" s="8"/>
      <c r="J12" s="45"/>
    </row>
    <row r="13" spans="1:12" x14ac:dyDescent="0.15">
      <c r="A13" s="52" t="s">
        <v>53</v>
      </c>
      <c r="B13" s="12"/>
      <c r="C13" s="4"/>
      <c r="D13" s="4"/>
      <c r="E13" s="4"/>
      <c r="F13" s="4"/>
      <c r="G13" s="4"/>
      <c r="H13" s="4"/>
      <c r="I13" s="8"/>
      <c r="J13" s="45"/>
    </row>
    <row r="14" spans="1:12" ht="22.5" x14ac:dyDescent="0.15">
      <c r="A14" s="1" t="s">
        <v>94</v>
      </c>
      <c r="B14" s="12">
        <v>22</v>
      </c>
      <c r="C14" s="35">
        <v>0</v>
      </c>
      <c r="D14" s="35">
        <v>0</v>
      </c>
      <c r="E14" s="40">
        <v>28634105</v>
      </c>
      <c r="F14" s="35">
        <v>0</v>
      </c>
      <c r="G14" s="35">
        <v>0</v>
      </c>
      <c r="H14" s="35">
        <v>0</v>
      </c>
      <c r="I14" s="35">
        <v>0</v>
      </c>
      <c r="J14" s="37">
        <f>C14+D14+E14+F14+G14+H14+I14</f>
        <v>28634105</v>
      </c>
    </row>
    <row r="15" spans="1:12" x14ac:dyDescent="0.15">
      <c r="A15" s="6" t="s">
        <v>54</v>
      </c>
      <c r="B15" s="12">
        <v>23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57">
        <v>0</v>
      </c>
    </row>
    <row r="16" spans="1:12" x14ac:dyDescent="0.15">
      <c r="A16" s="84" t="s">
        <v>95</v>
      </c>
      <c r="B16" s="63">
        <v>23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8">
        <f>C16+D16+E16+F16+G16+H16+I16</f>
        <v>0</v>
      </c>
    </row>
    <row r="17" spans="1:10" x14ac:dyDescent="0.15">
      <c r="A17" s="84"/>
      <c r="B17" s="63"/>
      <c r="C17" s="85"/>
      <c r="D17" s="85"/>
      <c r="E17" s="85"/>
      <c r="F17" s="85"/>
      <c r="G17" s="85"/>
      <c r="H17" s="85"/>
      <c r="I17" s="85"/>
      <c r="J17" s="89"/>
    </row>
    <row r="18" spans="1:10" x14ac:dyDescent="0.15">
      <c r="A18" s="84" t="s">
        <v>24</v>
      </c>
      <c r="B18" s="63">
        <v>26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6">
        <f>C18+D18+E18+F18+G18+H18+I18</f>
        <v>0</v>
      </c>
    </row>
    <row r="19" spans="1:10" x14ac:dyDescent="0.15">
      <c r="A19" s="84"/>
      <c r="B19" s="63"/>
      <c r="C19" s="94"/>
      <c r="D19" s="85"/>
      <c r="E19" s="85"/>
      <c r="F19" s="85"/>
      <c r="G19" s="85"/>
      <c r="H19" s="85"/>
      <c r="I19" s="85"/>
      <c r="J19" s="86"/>
    </row>
    <row r="20" spans="1:10" ht="12" thickBot="1" x14ac:dyDescent="0.2">
      <c r="A20" s="52" t="s">
        <v>55</v>
      </c>
      <c r="B20" s="12"/>
      <c r="C20" s="13">
        <f>C9+C11+C14+C15+C16+C18</f>
        <v>216244380</v>
      </c>
      <c r="D20" s="39">
        <f t="shared" ref="D20:H20" si="0">D9+D11+D14+D15+D16+D18</f>
        <v>15473665</v>
      </c>
      <c r="E20" s="39">
        <f t="shared" si="0"/>
        <v>385065057</v>
      </c>
      <c r="F20" s="39">
        <f t="shared" si="0"/>
        <v>1020693185</v>
      </c>
      <c r="G20" s="39">
        <f t="shared" si="0"/>
        <v>271399074</v>
      </c>
      <c r="H20" s="39">
        <f t="shared" si="0"/>
        <v>3363707</v>
      </c>
      <c r="I20" s="47">
        <f>I9+I11+I14+I15+I16+I18</f>
        <v>-13872296</v>
      </c>
      <c r="J20" s="58">
        <f t="shared" ref="J20" si="1">J9+J11+J14+J15+J16+J18</f>
        <v>1898366772</v>
      </c>
    </row>
    <row r="21" spans="1:10" ht="40.5" customHeight="1" thickTop="1" x14ac:dyDescent="0.15">
      <c r="A21" s="1" t="s">
        <v>56</v>
      </c>
      <c r="B21" s="12">
        <v>22</v>
      </c>
      <c r="C21" s="35">
        <v>0</v>
      </c>
      <c r="D21" s="35">
        <v>0</v>
      </c>
      <c r="E21" s="110">
        <v>-3216432</v>
      </c>
      <c r="F21" s="57">
        <v>0</v>
      </c>
      <c r="G21" s="42">
        <v>3216432</v>
      </c>
      <c r="H21" s="35">
        <v>0</v>
      </c>
      <c r="I21" s="35">
        <v>0</v>
      </c>
      <c r="J21" s="35">
        <f>C21+D21+E21+F21+G21+H21+I21</f>
        <v>0</v>
      </c>
    </row>
    <row r="22" spans="1:10" ht="12" customHeight="1" x14ac:dyDescent="0.15">
      <c r="A22" s="1"/>
      <c r="B22" s="14"/>
      <c r="C22" s="2"/>
      <c r="D22" s="2"/>
      <c r="E22" s="3"/>
      <c r="F22" s="2"/>
      <c r="G22" s="3"/>
      <c r="H22" s="3"/>
      <c r="I22" s="2"/>
      <c r="J22" s="2"/>
    </row>
    <row r="23" spans="1:10" ht="18.75" customHeight="1" x14ac:dyDescent="0.15">
      <c r="A23" s="1" t="s">
        <v>57</v>
      </c>
      <c r="B23" s="14"/>
      <c r="C23" s="35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</row>
    <row r="24" spans="1:10" ht="21.75" customHeight="1" x14ac:dyDescent="0.15">
      <c r="A24" s="53" t="s">
        <v>58</v>
      </c>
      <c r="B24" s="14"/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</row>
    <row r="25" spans="1:10" x14ac:dyDescent="0.15">
      <c r="A25" s="1" t="s">
        <v>85</v>
      </c>
      <c r="B25" s="14"/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f>C25+D25+E25+F25+G25+H25+I25</f>
        <v>0</v>
      </c>
    </row>
    <row r="26" spans="1:10" x14ac:dyDescent="0.15">
      <c r="A26" s="82" t="s">
        <v>59</v>
      </c>
      <c r="B26" s="63"/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1:10" x14ac:dyDescent="0.15">
      <c r="A27" s="82"/>
      <c r="B27" s="63"/>
      <c r="C27" s="85"/>
      <c r="D27" s="85"/>
      <c r="E27" s="85"/>
      <c r="F27" s="85"/>
      <c r="G27" s="85"/>
      <c r="H27" s="85"/>
      <c r="I27" s="85"/>
      <c r="J27" s="85"/>
    </row>
    <row r="28" spans="1:10" x14ac:dyDescent="0.15">
      <c r="A28" s="6" t="s">
        <v>86</v>
      </c>
      <c r="B28" s="14"/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43">
        <v>-2636975</v>
      </c>
      <c r="J28" s="111">
        <f>C28+D28+E28+F28+G28+H28+I28</f>
        <v>-2636975</v>
      </c>
    </row>
    <row r="29" spans="1:10" ht="15" customHeight="1" x14ac:dyDescent="0.15">
      <c r="A29" s="87" t="s">
        <v>101</v>
      </c>
      <c r="B29" s="59"/>
      <c r="C29" s="81">
        <f>C20+C21+C23+C24+C25+C26+C28</f>
        <v>216244380</v>
      </c>
      <c r="D29" s="81">
        <f t="shared" ref="D29:I29" si="2">D20+D21+D23+D24+D25+D26+D28</f>
        <v>15473665</v>
      </c>
      <c r="E29" s="81">
        <f t="shared" si="2"/>
        <v>381848625</v>
      </c>
      <c r="F29" s="81">
        <f t="shared" si="2"/>
        <v>1020693185</v>
      </c>
      <c r="G29" s="81">
        <f t="shared" si="2"/>
        <v>274615506</v>
      </c>
      <c r="H29" s="81">
        <f t="shared" si="2"/>
        <v>3363707</v>
      </c>
      <c r="I29" s="90">
        <f t="shared" si="2"/>
        <v>-16509271</v>
      </c>
      <c r="J29" s="81">
        <f>J20+J21+J23+J24+J25+J26+J28</f>
        <v>1895729797</v>
      </c>
    </row>
    <row r="30" spans="1:10" ht="12" thickBot="1" x14ac:dyDescent="0.2">
      <c r="A30" s="87"/>
      <c r="B30" s="59"/>
      <c r="C30" s="72"/>
      <c r="D30" s="72"/>
      <c r="E30" s="72"/>
      <c r="F30" s="72"/>
      <c r="G30" s="72"/>
      <c r="H30" s="72"/>
      <c r="I30" s="91"/>
      <c r="J30" s="72"/>
    </row>
    <row r="31" spans="1:10" ht="12" thickTop="1" x14ac:dyDescent="0.15"/>
    <row r="34" spans="1:10" ht="11.25" customHeight="1" x14ac:dyDescent="0.15">
      <c r="A34" s="59" t="s">
        <v>96</v>
      </c>
      <c r="B34" s="14"/>
      <c r="C34" s="59" t="s">
        <v>29</v>
      </c>
      <c r="D34" s="59"/>
      <c r="E34" s="59"/>
      <c r="G34" s="12"/>
      <c r="H34" s="7"/>
      <c r="I34" s="7"/>
      <c r="J34" s="7"/>
    </row>
    <row r="35" spans="1:10" ht="11.25" customHeight="1" x14ac:dyDescent="0.15">
      <c r="A35" s="59"/>
      <c r="B35" s="14"/>
      <c r="C35" s="59"/>
      <c r="D35" s="59"/>
      <c r="E35" s="59"/>
      <c r="G35" s="7"/>
      <c r="H35" s="7"/>
      <c r="I35" s="7"/>
      <c r="J35" s="7"/>
    </row>
    <row r="36" spans="1:10" ht="11.25" customHeight="1" x14ac:dyDescent="0.15">
      <c r="A36" s="59"/>
      <c r="B36" s="14"/>
      <c r="C36" s="59"/>
      <c r="D36" s="59"/>
      <c r="E36" s="59"/>
      <c r="G36" s="7"/>
      <c r="H36" s="7"/>
      <c r="I36" s="7"/>
      <c r="J36" s="7"/>
    </row>
    <row r="37" spans="1:10" x14ac:dyDescent="0.15">
      <c r="A37" s="59"/>
      <c r="B37" s="14"/>
      <c r="C37" s="59"/>
      <c r="D37" s="59"/>
      <c r="E37" s="59"/>
      <c r="G37" s="7"/>
      <c r="H37" s="7"/>
      <c r="I37" s="7"/>
      <c r="J37" s="7"/>
    </row>
    <row r="38" spans="1:10" x14ac:dyDescent="0.15">
      <c r="A38" s="14"/>
      <c r="B38" s="14"/>
      <c r="C38" s="14"/>
      <c r="D38" s="14"/>
    </row>
  </sheetData>
  <mergeCells count="53">
    <mergeCell ref="A34:A37"/>
    <mergeCell ref="C34:E37"/>
    <mergeCell ref="G6:G7"/>
    <mergeCell ref="H6:H7"/>
    <mergeCell ref="I6:I7"/>
    <mergeCell ref="G29:G30"/>
    <mergeCell ref="B26:B27"/>
    <mergeCell ref="I18:I19"/>
    <mergeCell ref="B18:B19"/>
    <mergeCell ref="C18:C19"/>
    <mergeCell ref="D18:D19"/>
    <mergeCell ref="C26:C27"/>
    <mergeCell ref="D26:D27"/>
    <mergeCell ref="J6:J7"/>
    <mergeCell ref="A29:A30"/>
    <mergeCell ref="B29:B30"/>
    <mergeCell ref="F6:F7"/>
    <mergeCell ref="G26:G27"/>
    <mergeCell ref="H26:H27"/>
    <mergeCell ref="I26:I27"/>
    <mergeCell ref="J26:J27"/>
    <mergeCell ref="H16:H17"/>
    <mergeCell ref="I16:I17"/>
    <mergeCell ref="J16:J17"/>
    <mergeCell ref="F16:F17"/>
    <mergeCell ref="G16:G17"/>
    <mergeCell ref="H18:H19"/>
    <mergeCell ref="J29:J30"/>
    <mergeCell ref="I29:I30"/>
    <mergeCell ref="J18:J19"/>
    <mergeCell ref="H29:H30"/>
    <mergeCell ref="E26:E27"/>
    <mergeCell ref="F26:F27"/>
    <mergeCell ref="F29:F30"/>
    <mergeCell ref="G18:G19"/>
    <mergeCell ref="E18:E19"/>
    <mergeCell ref="F18:F19"/>
    <mergeCell ref="A3:E3"/>
    <mergeCell ref="E29:E30"/>
    <mergeCell ref="C29:C30"/>
    <mergeCell ref="D29:D30"/>
    <mergeCell ref="A26:A27"/>
    <mergeCell ref="A6:A7"/>
    <mergeCell ref="B6:B7"/>
    <mergeCell ref="D6:D7"/>
    <mergeCell ref="E6:E7"/>
    <mergeCell ref="A16:A17"/>
    <mergeCell ref="A18:A19"/>
    <mergeCell ref="C6:C7"/>
    <mergeCell ref="B16:B17"/>
    <mergeCell ref="C16:C17"/>
    <mergeCell ref="D16:D17"/>
    <mergeCell ref="E16:E17"/>
  </mergeCells>
  <pageMargins left="0.7" right="0.7" top="0.75" bottom="0.75" header="0.3" footer="0.3"/>
  <pageSetup paperSize="9" scale="61" orientation="landscape" r:id="rId1"/>
  <ignoredErrors>
    <ignoredError sqref="J1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G52"/>
  <sheetViews>
    <sheetView zoomScaleNormal="100" workbookViewId="0">
      <selection activeCell="B35" sqref="B35:B36"/>
    </sheetView>
  </sheetViews>
  <sheetFormatPr defaultRowHeight="11.25" x14ac:dyDescent="0.15"/>
  <cols>
    <col min="1" max="1" width="9.140625" style="15"/>
    <col min="2" max="2" width="63.28515625" style="15" customWidth="1"/>
    <col min="3" max="3" width="7.28515625" style="15" customWidth="1"/>
    <col min="4" max="5" width="15.7109375" style="15" customWidth="1"/>
    <col min="6" max="6" width="11.140625" style="15" customWidth="1"/>
    <col min="7" max="16384" width="9.140625" style="15"/>
  </cols>
  <sheetData>
    <row r="1" spans="1:7" x14ac:dyDescent="0.15">
      <c r="B1" s="44" t="s">
        <v>1</v>
      </c>
      <c r="C1" s="19"/>
      <c r="D1" s="20"/>
      <c r="E1" s="20"/>
      <c r="F1" s="20"/>
    </row>
    <row r="2" spans="1:7" x14ac:dyDescent="0.15">
      <c r="B2" s="44" t="s">
        <v>60</v>
      </c>
      <c r="C2" s="44"/>
      <c r="D2" s="44"/>
      <c r="E2" s="44"/>
      <c r="F2" s="44"/>
    </row>
    <row r="3" spans="1:7" x14ac:dyDescent="0.15">
      <c r="B3" s="44" t="s">
        <v>93</v>
      </c>
      <c r="C3" s="9"/>
    </row>
    <row r="4" spans="1:7" x14ac:dyDescent="0.15">
      <c r="B4" s="9" t="s">
        <v>2</v>
      </c>
      <c r="C4" s="9"/>
    </row>
    <row r="6" spans="1:7" x14ac:dyDescent="0.15">
      <c r="B6" s="14"/>
      <c r="C6" s="14"/>
      <c r="D6" s="78">
        <v>45747</v>
      </c>
      <c r="E6" s="78">
        <v>45382</v>
      </c>
    </row>
    <row r="7" spans="1:7" ht="12" thickBot="1" x14ac:dyDescent="0.2">
      <c r="B7" s="14"/>
      <c r="C7" s="14"/>
      <c r="D7" s="96"/>
      <c r="E7" s="96"/>
    </row>
    <row r="8" spans="1:7" x14ac:dyDescent="0.15">
      <c r="A8" s="70"/>
      <c r="B8" s="74" t="s">
        <v>87</v>
      </c>
      <c r="C8" s="63"/>
      <c r="D8" s="68">
        <f>SUM(D10:D20)+1</f>
        <v>12571023</v>
      </c>
      <c r="E8" s="102">
        <f>SUM(E10:E20)</f>
        <v>-39499485</v>
      </c>
    </row>
    <row r="9" spans="1:7" ht="5.25" customHeight="1" thickBot="1" x14ac:dyDescent="0.2">
      <c r="A9" s="70"/>
      <c r="B9" s="74"/>
      <c r="C9" s="63"/>
      <c r="D9" s="101"/>
      <c r="E9" s="100"/>
    </row>
    <row r="10" spans="1:7" ht="14.25" customHeight="1" x14ac:dyDescent="0.15">
      <c r="B10" s="1" t="s">
        <v>62</v>
      </c>
      <c r="C10" s="1"/>
      <c r="D10" s="38">
        <v>0</v>
      </c>
      <c r="E10" s="38">
        <v>0</v>
      </c>
    </row>
    <row r="11" spans="1:7" ht="15" customHeight="1" x14ac:dyDescent="0.15">
      <c r="B11" s="1" t="s">
        <v>88</v>
      </c>
      <c r="C11" s="1"/>
      <c r="D11" s="43">
        <v>-5245997</v>
      </c>
      <c r="E11" s="43">
        <v>-5318757</v>
      </c>
    </row>
    <row r="12" spans="1:7" ht="15" customHeight="1" x14ac:dyDescent="0.15">
      <c r="B12" s="1" t="s">
        <v>66</v>
      </c>
      <c r="C12" s="1"/>
      <c r="D12" s="11">
        <v>39805000</v>
      </c>
      <c r="E12" s="38">
        <v>0</v>
      </c>
      <c r="G12" s="41"/>
    </row>
    <row r="13" spans="1:7" ht="15" customHeight="1" x14ac:dyDescent="0.15">
      <c r="B13" s="1" t="s">
        <v>67</v>
      </c>
      <c r="C13" s="1"/>
      <c r="D13" s="11">
        <v>69915770</v>
      </c>
      <c r="E13" s="11">
        <v>36579633</v>
      </c>
      <c r="G13" s="41"/>
    </row>
    <row r="14" spans="1:7" ht="15" customHeight="1" x14ac:dyDescent="0.15">
      <c r="B14" s="1" t="s">
        <v>70</v>
      </c>
      <c r="C14" s="18"/>
      <c r="D14" s="43">
        <v>-89572684</v>
      </c>
      <c r="E14" s="43">
        <v>-65469473</v>
      </c>
    </row>
    <row r="15" spans="1:7" ht="15" customHeight="1" x14ac:dyDescent="0.15">
      <c r="B15" s="1" t="s">
        <v>68</v>
      </c>
      <c r="C15" s="18"/>
      <c r="D15" s="38">
        <v>0</v>
      </c>
      <c r="E15" s="43">
        <v>-15297072</v>
      </c>
    </row>
    <row r="16" spans="1:7" ht="15" customHeight="1" x14ac:dyDescent="0.15">
      <c r="B16" s="1" t="s">
        <v>69</v>
      </c>
      <c r="C16" s="1"/>
      <c r="D16" s="11">
        <v>250401</v>
      </c>
      <c r="E16" s="11">
        <v>513144</v>
      </c>
    </row>
    <row r="17" spans="1:5" ht="15" customHeight="1" x14ac:dyDescent="0.15">
      <c r="B17" s="1" t="s">
        <v>63</v>
      </c>
      <c r="C17" s="1"/>
      <c r="D17" s="38">
        <v>0</v>
      </c>
      <c r="E17" s="11">
        <v>11904069</v>
      </c>
    </row>
    <row r="18" spans="1:5" ht="22.5" x14ac:dyDescent="0.15">
      <c r="B18" s="23" t="s">
        <v>89</v>
      </c>
      <c r="C18" s="1"/>
      <c r="D18" s="43">
        <v>-2072088</v>
      </c>
      <c r="E18" s="43">
        <v>-1826012</v>
      </c>
    </row>
    <row r="19" spans="1:5" ht="15" customHeight="1" x14ac:dyDescent="0.15">
      <c r="B19" s="23" t="s">
        <v>64</v>
      </c>
      <c r="C19" s="1"/>
      <c r="D19" s="43">
        <v>-426054</v>
      </c>
      <c r="E19" s="43">
        <v>-495399</v>
      </c>
    </row>
    <row r="20" spans="1:5" ht="29.25" customHeight="1" x14ac:dyDescent="0.15">
      <c r="B20" s="1" t="s">
        <v>65</v>
      </c>
      <c r="C20" s="1"/>
      <c r="D20" s="43">
        <v>-83326</v>
      </c>
      <c r="E20" s="43">
        <v>-89618</v>
      </c>
    </row>
    <row r="21" spans="1:5" x14ac:dyDescent="0.15">
      <c r="B21" s="103" t="s">
        <v>90</v>
      </c>
      <c r="C21" s="104"/>
      <c r="D21" s="99">
        <f>SUM(D24:D25)</f>
        <v>-45310</v>
      </c>
      <c r="E21" s="99">
        <f>SUM(E24:E25)</f>
        <v>-51290</v>
      </c>
    </row>
    <row r="22" spans="1:5" ht="6.75" customHeight="1" x14ac:dyDescent="0.15">
      <c r="B22" s="103"/>
      <c r="C22" s="104"/>
      <c r="D22" s="99"/>
      <c r="E22" s="99"/>
    </row>
    <row r="23" spans="1:5" ht="12" hidden="1" customHeight="1" thickBot="1" x14ac:dyDescent="0.2">
      <c r="B23" s="103"/>
      <c r="C23" s="104"/>
      <c r="D23" s="100"/>
      <c r="E23" s="100"/>
    </row>
    <row r="24" spans="1:5" ht="15" customHeight="1" x14ac:dyDescent="0.15">
      <c r="B24" s="1" t="s">
        <v>71</v>
      </c>
      <c r="C24" s="1"/>
      <c r="D24" s="43">
        <v>-45310</v>
      </c>
      <c r="E24" s="43">
        <v>-51290</v>
      </c>
    </row>
    <row r="25" spans="1:5" ht="15" customHeight="1" x14ac:dyDescent="0.15">
      <c r="B25" s="1" t="s">
        <v>72</v>
      </c>
      <c r="C25" s="1"/>
      <c r="D25" s="38">
        <v>0</v>
      </c>
      <c r="E25" s="38">
        <v>0</v>
      </c>
    </row>
    <row r="26" spans="1:5" x14ac:dyDescent="0.15">
      <c r="A26" s="105"/>
      <c r="B26" s="103" t="s">
        <v>73</v>
      </c>
      <c r="C26" s="63"/>
      <c r="D26" s="97">
        <f>SUM(D28:D30)</f>
        <v>-3986789</v>
      </c>
      <c r="E26" s="97">
        <f>SUM(E28:E30)</f>
        <v>-3875504</v>
      </c>
    </row>
    <row r="27" spans="1:5" ht="7.5" customHeight="1" thickBot="1" x14ac:dyDescent="0.2">
      <c r="A27" s="105"/>
      <c r="B27" s="103"/>
      <c r="C27" s="63"/>
      <c r="D27" s="98"/>
      <c r="E27" s="98"/>
    </row>
    <row r="28" spans="1:5" ht="15" customHeight="1" x14ac:dyDescent="0.15">
      <c r="B28" s="1" t="s">
        <v>74</v>
      </c>
      <c r="C28" s="1"/>
      <c r="D28" s="43">
        <v>-1221314</v>
      </c>
      <c r="E28" s="43">
        <v>-1053760</v>
      </c>
    </row>
    <row r="29" spans="1:5" ht="15" customHeight="1" x14ac:dyDescent="0.15">
      <c r="B29" s="1" t="s">
        <v>75</v>
      </c>
      <c r="C29" s="1"/>
      <c r="D29" s="43">
        <v>-72556</v>
      </c>
      <c r="E29" s="43">
        <v>-55802</v>
      </c>
    </row>
    <row r="30" spans="1:5" ht="15" customHeight="1" x14ac:dyDescent="0.15">
      <c r="B30" s="1" t="s">
        <v>91</v>
      </c>
      <c r="C30" s="1"/>
      <c r="D30" s="43">
        <v>-2692919</v>
      </c>
      <c r="E30" s="43">
        <v>-2765942</v>
      </c>
    </row>
    <row r="31" spans="1:5" x14ac:dyDescent="0.15">
      <c r="B31" s="103" t="s">
        <v>76</v>
      </c>
      <c r="C31" s="108"/>
      <c r="D31" s="106">
        <f>D8+D21+D26</f>
        <v>8538924</v>
      </c>
      <c r="E31" s="106">
        <f>E8+E21+E26</f>
        <v>-43426279</v>
      </c>
    </row>
    <row r="32" spans="1:5" ht="6" customHeight="1" thickBot="1" x14ac:dyDescent="0.2">
      <c r="B32" s="103"/>
      <c r="C32" s="108"/>
      <c r="D32" s="107"/>
      <c r="E32" s="107"/>
    </row>
    <row r="33" spans="2:6" ht="12" thickTop="1" x14ac:dyDescent="0.15">
      <c r="B33" s="74" t="s">
        <v>102</v>
      </c>
      <c r="C33" s="59"/>
      <c r="D33" s="109">
        <v>18507269</v>
      </c>
      <c r="E33" s="109">
        <v>60202503</v>
      </c>
    </row>
    <row r="34" spans="2:6" ht="6.75" customHeight="1" thickBot="1" x14ac:dyDescent="0.2">
      <c r="B34" s="74"/>
      <c r="C34" s="59"/>
      <c r="D34" s="69"/>
      <c r="E34" s="69"/>
    </row>
    <row r="35" spans="2:6" ht="12" thickTop="1" x14ac:dyDescent="0.15">
      <c r="B35" s="74" t="s">
        <v>92</v>
      </c>
      <c r="C35" s="59"/>
      <c r="D35" s="95">
        <f>D31+D33</f>
        <v>27046193</v>
      </c>
      <c r="E35" s="95">
        <f>E31+E33</f>
        <v>16776224</v>
      </c>
    </row>
    <row r="36" spans="2:6" ht="5.25" customHeight="1" thickBot="1" x14ac:dyDescent="0.2">
      <c r="B36" s="74"/>
      <c r="C36" s="59"/>
      <c r="D36" s="69"/>
      <c r="E36" s="69"/>
    </row>
    <row r="37" spans="2:6" ht="12" thickTop="1" x14ac:dyDescent="0.15"/>
    <row r="41" spans="2:6" x14ac:dyDescent="0.15">
      <c r="B41" s="6"/>
      <c r="C41" s="6"/>
    </row>
    <row r="42" spans="2:6" x14ac:dyDescent="0.15">
      <c r="B42" s="6"/>
      <c r="C42" s="6"/>
    </row>
    <row r="43" spans="2:6" ht="11.25" customHeight="1" x14ac:dyDescent="0.15">
      <c r="B43" s="59" t="s">
        <v>96</v>
      </c>
      <c r="D43" s="59" t="s">
        <v>29</v>
      </c>
      <c r="E43" s="59"/>
      <c r="F43" s="7"/>
    </row>
    <row r="44" spans="2:6" ht="11.25" customHeight="1" x14ac:dyDescent="0.15">
      <c r="B44" s="59"/>
      <c r="D44" s="59"/>
      <c r="E44" s="59"/>
      <c r="F44" s="7"/>
    </row>
    <row r="45" spans="2:6" x14ac:dyDescent="0.15">
      <c r="B45" s="59"/>
      <c r="C45" s="12"/>
      <c r="D45" s="59"/>
      <c r="E45" s="59"/>
      <c r="F45" s="7"/>
    </row>
    <row r="46" spans="2:6" x14ac:dyDescent="0.15">
      <c r="B46" s="59"/>
      <c r="C46" s="12"/>
      <c r="D46" s="59"/>
      <c r="E46" s="59"/>
      <c r="F46" s="7"/>
    </row>
    <row r="47" spans="2:6" x14ac:dyDescent="0.15">
      <c r="B47" s="14"/>
      <c r="C47" s="12"/>
      <c r="D47" s="14"/>
      <c r="E47" s="14"/>
      <c r="F47" s="14"/>
    </row>
    <row r="48" spans="2:6" ht="11.25" customHeight="1" x14ac:dyDescent="0.15">
      <c r="B48" s="14"/>
      <c r="C48" s="12"/>
      <c r="D48" s="14"/>
      <c r="E48" s="14"/>
      <c r="F48" s="14"/>
    </row>
    <row r="49" spans="2:6" x14ac:dyDescent="0.15">
      <c r="B49" s="14"/>
      <c r="C49" s="14"/>
      <c r="D49" s="14"/>
      <c r="E49" s="14"/>
    </row>
    <row r="50" spans="2:6" ht="11.45" customHeight="1" x14ac:dyDescent="0.15">
      <c r="C50" s="14"/>
      <c r="D50" s="12"/>
      <c r="E50" s="7"/>
      <c r="F50" s="7"/>
    </row>
    <row r="51" spans="2:6" x14ac:dyDescent="0.15">
      <c r="C51" s="14"/>
      <c r="D51" s="7"/>
      <c r="E51" s="7"/>
      <c r="F51" s="7"/>
    </row>
    <row r="52" spans="2:6" x14ac:dyDescent="0.15">
      <c r="B52" s="25"/>
      <c r="C52" s="25"/>
      <c r="D52" s="25"/>
      <c r="E52" s="25"/>
      <c r="F52" s="25"/>
    </row>
  </sheetData>
  <mergeCells count="30">
    <mergeCell ref="A8:A9"/>
    <mergeCell ref="D43:E46"/>
    <mergeCell ref="A26:A27"/>
    <mergeCell ref="B43:B46"/>
    <mergeCell ref="E31:E32"/>
    <mergeCell ref="B33:B34"/>
    <mergeCell ref="C31:C32"/>
    <mergeCell ref="C33:C34"/>
    <mergeCell ref="C35:C36"/>
    <mergeCell ref="B26:B27"/>
    <mergeCell ref="E26:E27"/>
    <mergeCell ref="D33:D34"/>
    <mergeCell ref="E33:E34"/>
    <mergeCell ref="B31:B32"/>
    <mergeCell ref="D31:D32"/>
    <mergeCell ref="C26:C27"/>
    <mergeCell ref="B35:B36"/>
    <mergeCell ref="D35:D36"/>
    <mergeCell ref="E35:E36"/>
    <mergeCell ref="D6:D7"/>
    <mergeCell ref="E6:E7"/>
    <mergeCell ref="D26:D27"/>
    <mergeCell ref="D21:D23"/>
    <mergeCell ref="B8:B9"/>
    <mergeCell ref="C8:C9"/>
    <mergeCell ref="D8:D9"/>
    <mergeCell ref="E8:E9"/>
    <mergeCell ref="B21:B23"/>
    <mergeCell ref="E21:E23"/>
    <mergeCell ref="C21:C23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Statement of profit or loss</vt:lpstr>
      <vt:lpstr>Statement of changes in equity</vt:lpstr>
      <vt:lpstr>Statement of cash flows</vt:lpstr>
      <vt:lpstr>'Statement of cash flows'!Print_Area</vt:lpstr>
      <vt:lpstr>'Statement of changes in equity'!Print_Area</vt:lpstr>
      <vt:lpstr>'Statement of financial position'!Print_Area</vt:lpstr>
      <vt:lpstr>'Statement of profit or loss'!Print_Area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2025-05-12T13:38:32Z</cp:lastPrinted>
  <dcterms:created xsi:type="dcterms:W3CDTF">2019-06-13T08:22:32Z</dcterms:created>
  <dcterms:modified xsi:type="dcterms:W3CDTF">2025-05-12T15:33:26Z</dcterms:modified>
</cp:coreProperties>
</file>